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5480" windowHeight="11190" activeTab="0"/>
  </bookViews>
  <sheets>
    <sheet name="Sygnalizacja" sheetId="1" r:id="rId1"/>
    <sheet name="Chodnik_3+666-3+687" sheetId="2" r:id="rId2"/>
    <sheet name="Zestawienie zbiorcze" sheetId="3" r:id="rId3"/>
  </sheets>
  <externalReferences>
    <externalReference r:id="rId6"/>
  </externalReferences>
  <definedNames>
    <definedName name="Excel_BuiltIn_Print_Area_1">#REF!</definedName>
    <definedName name="Excel_BuiltIn_Print_Area_11">#REF!</definedName>
    <definedName name="Excel_BuiltIn_Print_Area_1_1">#REF!</definedName>
    <definedName name="Excel_BuiltIn_Print_Area_1_11">#REF!</definedName>
    <definedName name="Excel_BuiltIn_Print_Area_1_1_1">#REF!</definedName>
    <definedName name="Excel_BuiltIn_Print_Area_1_1_11">#REF!</definedName>
    <definedName name="Excel_BuiltIn_Print_Area_1_1_1_1">#REF!</definedName>
    <definedName name="Excel_BuiltIn_Print_Area_1_1_1_1_1">#REF!</definedName>
    <definedName name="Excel_BuiltIn_Print_Area_1_1_1_1_11">#REF!</definedName>
    <definedName name="Excel_BuiltIn_Print_Area_1_1_1_1_1_1">#REF!</definedName>
    <definedName name="Excel_BuiltIn_Print_Area_1_1_1_1_1_1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1">#REF!</definedName>
    <definedName name="Excel_BuiltIn_Print_Area_1_1_1_1_1_1_1_1_1_1_1_1_1_1_1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_1_1_1_1">#REF!</definedName>
    <definedName name="Excel_BuiltIn_Print_Area_2_1_1_1_1_1">#REF!</definedName>
    <definedName name="Excel_BuiltIn_Print_Area_2_1_1_1_1_1_1_1">#REF!</definedName>
    <definedName name="Excel_BuiltIn_Print_Area_2_1_1_1_1_1_1_1_1">#REF!</definedName>
    <definedName name="Excel_BuiltIn_Print_Area_2_1_1_1_1_1_1_1_1_1">#REF!</definedName>
    <definedName name="Excel_BuiltIn_Print_Area_2_1_1_1_1_1_1_1_1_1_1">#REF!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1">'Chodnik_3+666-3+687'!$A$1:$G$43</definedName>
    <definedName name="_xlnm.Print_Area" localSheetId="0">'Sygnalizacja'!$A$1:$G$43</definedName>
    <definedName name="_xlnm.Print_Area" localSheetId="2">'Zestawienie zbiorcze'!$A$1:$C$11</definedName>
  </definedNames>
  <calcPr fullCalcOnLoad="1"/>
</workbook>
</file>

<file path=xl/sharedStrings.xml><?xml version="1.0" encoding="utf-8"?>
<sst xmlns="http://schemas.openxmlformats.org/spreadsheetml/2006/main" count="266" uniqueCount="139">
  <si>
    <t>Ilość</t>
  </si>
  <si>
    <t>Lp.</t>
  </si>
  <si>
    <t>Wyszczególnienie elementów rozliczeniowych</t>
  </si>
  <si>
    <t>Rozebranie słupków do znaków</t>
  </si>
  <si>
    <t>szt</t>
  </si>
  <si>
    <t>kpl</t>
  </si>
  <si>
    <t>m</t>
  </si>
  <si>
    <t>m2</t>
  </si>
  <si>
    <t>Montaż zawiesi sygnalizatorów ulicznych 3x300 na słupie wysięgnikowym</t>
  </si>
  <si>
    <t>Montaż ekranu kontrastowego 3x300 na wysięgniku</t>
  </si>
  <si>
    <t>Montaż listew zaciskowych do 8 obwodów - listwa zaciskowa WAGO</t>
  </si>
  <si>
    <t>Montaż głowic kablowych - obróbka kabli sygnalizacyjnych wielożyłowych bez pancerza</t>
  </si>
  <si>
    <t>Badanie linii kablowej sterowniczej</t>
  </si>
  <si>
    <t>m3</t>
  </si>
  <si>
    <t>odc.</t>
  </si>
  <si>
    <t>Montaż sygnalizatora 3x300 LED ogólny na wysięgniku</t>
  </si>
  <si>
    <t>Montaż sygnalizatora 3x300 LED ogólny na maszcie</t>
  </si>
  <si>
    <t>Montaż kabli i urządzeń sygnalizacyjnych</t>
  </si>
  <si>
    <t>Kanalizacja kablowa i montaż studni kablowych</t>
  </si>
  <si>
    <t>Oznakowanie dróg i urządzenia bezpieczeństwa ruchu</t>
  </si>
  <si>
    <t>stud</t>
  </si>
  <si>
    <t xml:space="preserve">Dostawa i montaż sygnalizatorów akustycznych </t>
  </si>
  <si>
    <t>Budowa kanalizacji kablowej z rur PCW w gruncie kat. III, 1 warstwa w ciągu kanalizacji, 1 rura w warstwie, 1 otwór w ciągu kanalizacji - 1 x HDPE 110</t>
  </si>
  <si>
    <t>Budowa kanalizacji kablowej z rur PCW w gruncie kat. III, 1 warstwa w ciągu kanalizacji, 1 rura w warstwie, 1 otwór w ciągu kanalizacji - 1 x HDPE 75</t>
  </si>
  <si>
    <t>Montaż sygnalizatora 2x200 LED pieszy na maszcie</t>
  </si>
  <si>
    <t>SST</t>
  </si>
  <si>
    <t>E-01.00.00</t>
  </si>
  <si>
    <t xml:space="preserve">Budowa studni kablowych rozdzielczych SKR-1/6 ( 1,20x0,60x1,35 ) z elementów prefabrykowanych w gruncie </t>
  </si>
  <si>
    <t xml:space="preserve">Dostawa, montaż i podłączenie wraz z uruchomieniem sterownika </t>
  </si>
  <si>
    <t xml:space="preserve">Dostawa i montaż przycisków zgłoszeniowych z potwierdzeniem zgłoszenia i piktogramem informacyjnym dla pieszych oraz sygnałem akustycznym naprowadzającym  </t>
  </si>
  <si>
    <t>CPV: 45311000-0 OŚWIETLENIE DRÓG- Roboty w zakresie przewodów instalacji elektrycznych oraz opraw elektrycznych</t>
  </si>
  <si>
    <t>Układanie kabli do SS  - YKY 3x10mm2</t>
  </si>
  <si>
    <t>Mechaniczne stawianie konstrukcji bramowej o długości 10,20m</t>
  </si>
  <si>
    <t>Montaż oprawy LED 55W 6200lm 5700K IP 66 06P</t>
  </si>
  <si>
    <t xml:space="preserve">Dostawa, Montaż i podłaczenie wraz z uruchomieniem kamer wideodetekcji dla pojazdów </t>
  </si>
  <si>
    <t>Uziomy ze stali profilowanej miedziowane o długości 4.5 m (metoda wykonania udarowa)</t>
  </si>
  <si>
    <t>Pierwszy pomiar uziemienia ochronnego lub roboczego</t>
  </si>
  <si>
    <t>Pierwszy pomiar skuteczności zerowania</t>
  </si>
  <si>
    <t>pomiar</t>
  </si>
  <si>
    <t>Przymocowanie tablic znaków drogowych zakazu, nakazu, ostrzegawczych, informacyjnych o powierzchni do 0 3 m2 - z demontażu</t>
  </si>
  <si>
    <t>Przymocowanie tablic znaków drogowych zakazu, nakazu, ostrzegawczych, informacyjnych o powierzchni do 0.3 m2 * nowa mini. średnie</t>
  </si>
  <si>
    <t>szt.</t>
  </si>
  <si>
    <t>Demontaż istniejącego słupa wysięgnikowego ze znakiem D-6</t>
  </si>
  <si>
    <t>Słupki do znaków drogowych z rur stalowych o sr. 60 mm</t>
  </si>
  <si>
    <r>
      <t>CPV – 45233000-9</t>
    </r>
    <r>
      <rPr>
        <sz val="11"/>
        <rFont val="Arial Narrow"/>
        <family val="2"/>
      </rPr>
      <t xml:space="preserve"> - Roboty w zakresie konstruowania, fundamentowania oraz wykonywania nawierzchni autostrad, dróg.</t>
    </r>
  </si>
  <si>
    <t>Lp</t>
  </si>
  <si>
    <t>Pozycja wg 
specyfikacji</t>
  </si>
  <si>
    <t>Wyszczególnienie elementów
 rozliczeniowych</t>
  </si>
  <si>
    <t>Cena jedn.</t>
  </si>
  <si>
    <t>Wartość (netto)</t>
  </si>
  <si>
    <t>x</t>
  </si>
  <si>
    <t>D.01.00.00</t>
  </si>
  <si>
    <t xml:space="preserve">ROBOTY PRZYGOTOWAWCZE  </t>
  </si>
  <si>
    <t>D.01.02.01a</t>
  </si>
  <si>
    <t>Ochrona istniejących drzew</t>
  </si>
  <si>
    <t>D.01.02.02</t>
  </si>
  <si>
    <t>Zdjęcie warstwy ziemi urodzajnej - darni wraz z odwozem i utylizacją na składowisku Wykonawcy</t>
  </si>
  <si>
    <r>
      <t>m</t>
    </r>
    <r>
      <rPr>
        <vertAlign val="superscript"/>
        <sz val="11"/>
        <rFont val="Arial Narrow"/>
        <family val="2"/>
      </rPr>
      <t>2</t>
    </r>
  </si>
  <si>
    <t>Zdjęcie warstwy ziemi urodzajnej -humusu wraz z odwozem i utylizacją na składowisku Wykonawcy</t>
  </si>
  <si>
    <t>D.01.02.04</t>
  </si>
  <si>
    <t>Rozbiórka elementów dróg</t>
  </si>
  <si>
    <t>Rozebranie podbudowy z kruszywa, betonu,  grub. do 25 cm z załadunkiem, wywozem na składowisko Wykonawcy i utylizacją</t>
  </si>
  <si>
    <t>Rozebranie obrzeży betonowych 6*30 cm na ławie betonowej. Obrzeża  do ponownego wbudowania. Nadmiar, uszkodzone elementy, ławy załadunek,  wywóz na składowisko Wykonawcy  i utylizacja</t>
  </si>
  <si>
    <t>Rozbiórka krawężnika betonowego o wym. 20x30 cm wraz z rozbiórką ław. Krawężniki   do ponownego wbudowania. Nadmiar, uszkodzone elementy, ławy załadunek, wywóz na składowisko Wykonawcy i utylizacja</t>
  </si>
  <si>
    <t>Rozbiórka chodnika z betonowej kostki brukowej do ponownego wbudowania. Nadmiar, uszkodzone elementy załadunek, wywóz na składowisko Wykonawcy i utylizacja</t>
  </si>
  <si>
    <t>Rozbiórka zatoki autobusowej z betonowej kostki brukowej do ponownego wbudowania. Uszkodzone elementy załadunek, wywóz na składowisko Wykonawcy i utylizacja</t>
  </si>
  <si>
    <t>D.01.03.07</t>
  </si>
  <si>
    <t>Regulacja pionowa studzienek urządzeń podziemnych betonem C16/20 (studnia rewizyjna)</t>
  </si>
  <si>
    <t>D.02.00.00</t>
  </si>
  <si>
    <t xml:space="preserve">ROBOTY ZIEMNE  </t>
  </si>
  <si>
    <t>D.02.01.01</t>
  </si>
  <si>
    <t>Wykonanie wykopów  z transportem urobku na składowisko Wykonawcy wraz z utylizacją</t>
  </si>
  <si>
    <r>
      <t>m</t>
    </r>
    <r>
      <rPr>
        <vertAlign val="superscript"/>
        <sz val="11"/>
        <rFont val="Arial Narrow"/>
        <family val="2"/>
      </rPr>
      <t>3</t>
    </r>
  </si>
  <si>
    <t>D.02.03.01</t>
  </si>
  <si>
    <t>Formowanie i zagęszczanie nasypów (grunt pozyskany z wykopów wraz z transportem w odkładu Wykonawcy oraz ewentualnym zakupem i dowozem brakującego gruntu z dokopu Wykonawcy w miejsce wbudowania)</t>
  </si>
  <si>
    <t>D.04.00.00</t>
  </si>
  <si>
    <t xml:space="preserve">PODBUDOWY  </t>
  </si>
  <si>
    <t>D-04.01.01</t>
  </si>
  <si>
    <t>Koryto pod konstrukcję nawierzchni wraz z profilowaniem i zagęszczeniem podłoża, głębokości średnio 40 cm wraz z wywozem ziemi z korytowania i utylizacją</t>
  </si>
  <si>
    <t xml:space="preserve">Profilowanie i zagęszczenie podłoża pod warstwy konstrukcyjne nawierzchni </t>
  </si>
  <si>
    <t>D-04.04.02b</t>
  </si>
  <si>
    <r>
      <t>Podbudowa z mieszanki kruszywa niezwiązanego C</t>
    </r>
    <r>
      <rPr>
        <vertAlign val="subscript"/>
        <sz val="11"/>
        <rFont val="Arial Narrow"/>
        <family val="2"/>
      </rPr>
      <t>90/3</t>
    </r>
    <r>
      <rPr>
        <sz val="11"/>
        <rFont val="Arial Narrow"/>
        <family val="2"/>
      </rPr>
      <t xml:space="preserve"> 0/31,5 stabilizowanego mechanicznie grubości 20 cm </t>
    </r>
  </si>
  <si>
    <t>Warstwa gruntu stabilizowanego cementem Rm=2,5MPa - grubość warstwy po zagęszczeniu 10 cm</t>
  </si>
  <si>
    <t>D.04.06.01b</t>
  </si>
  <si>
    <t>Wykonanie podbudowy z betonu cementowego C12/15 grub.  20 cm (uzupełnienie podbudowy na zatoce autobusowej)</t>
  </si>
  <si>
    <t>D.05.00.00</t>
  </si>
  <si>
    <t xml:space="preserve">NAWIERZCHNIE  </t>
  </si>
  <si>
    <t>D-05.03.23.a</t>
  </si>
  <si>
    <t>Nawierzchnia z kostki brukowej betonowej grubości 8 cm w kolorze szarym na podsypce cementowo -piaskowej 1:4 grubości 3 cm (z rozbiórki)</t>
  </si>
  <si>
    <t>D.06.00.00</t>
  </si>
  <si>
    <t xml:space="preserve">ROBOTY WYKOŃCZENIOWE  </t>
  </si>
  <si>
    <t>D.06.01.01</t>
  </si>
  <si>
    <t>Plantowanie skarp, humusowanie z obsianiem trawą przy grubości warstwy ziemi urodzajnej (humusu) 10 cm; wraz z zakupem i dowozem humusu</t>
  </si>
  <si>
    <t>D.07.00.00</t>
  </si>
  <si>
    <t>URZĄDZENIA BEZPIECZEŃSTWA RUCHU</t>
  </si>
  <si>
    <t>D.07.02.01a</t>
  </si>
  <si>
    <t xml:space="preserve">Przestawienie oznakowania pionowego </t>
  </si>
  <si>
    <t>kompl</t>
  </si>
  <si>
    <t>D.08.00.00</t>
  </si>
  <si>
    <t xml:space="preserve">ELEMENTY ULIC  </t>
  </si>
  <si>
    <t>D.08.01.01b</t>
  </si>
  <si>
    <t>Ustawienie krawężników betonowych 20x30 cm ulicznych na ławie betonowej z oporem z betonu C12/15</t>
  </si>
  <si>
    <t xml:space="preserve">Ustawienie krawężników betonowych 20x30 cm ulicznych z rozbiórki na ławie betonowej z oporem z betonu C12/15 </t>
  </si>
  <si>
    <t>D.08.02.02</t>
  </si>
  <si>
    <t xml:space="preserve">Ułożenie chodnika z  z betonowej kostki brukowej grub. 8 cm (szarej) na podsypce cementowo piaskowej grub. 3 cm </t>
  </si>
  <si>
    <t xml:space="preserve">Ułożenie chodnika z  z betonowej kostki brukowej grub. 6 cm (szarej i czerwonej) z rozbiórki na podsypce cementowo piaskowej grub. 3 cm </t>
  </si>
  <si>
    <t>Ułożenie płytek chodnikowych integracyjnych grub. 7cm x 30 cm x 30 cm wzdłuż przejścia dla pieszych</t>
  </si>
  <si>
    <t>D.08.03.01</t>
  </si>
  <si>
    <t>Ułożenie obrzeża betonowego 8x30 cm na ławie betonowej z oporem z betonu C12/15 grub. 10 cm</t>
  </si>
  <si>
    <t>Ułożenie obrzeża betonowego 6x30 cm z rozbiórki na ławie betonowej z oporem z betonu C12/15 grub. 10 cm</t>
  </si>
  <si>
    <t>D.09.00.00</t>
  </si>
  <si>
    <t>ZIELEŃ PRZYDROŻNA</t>
  </si>
  <si>
    <t>D-09.01.01a </t>
  </si>
  <si>
    <t xml:space="preserve">Pielęgnacja korony drzewa </t>
  </si>
  <si>
    <t>Razem wartość robót (netto)</t>
  </si>
  <si>
    <t xml:space="preserve">„Budowa sygnalizacji świetlnej typu ALL RED z detekcją ruchu pojazdów oraz wzbudzanej mechanicznie na przycisk wraz z dedykowanym oświetleniem przejścia dla pieszych na drodze wojewódzkiej nr 137 
w m. Kunowice w km ok. 3+668,00”
</t>
  </si>
  <si>
    <r>
      <t>„</t>
    </r>
    <r>
      <rPr>
        <b/>
        <i/>
        <sz val="12"/>
        <rFont val="Arial"/>
        <family val="2"/>
      </rPr>
      <t>Budowa sygnalizacji świetlnej typu ALL RED z detekcją ruchu pojazdów oraz wzbudzanej mechanicznie na przycisk wraz z dedykowanym oświetleniem przejścia dla pieszych na drodze wojewódzkiej nr 137 
w m. Kunowice w km ok. 3+668,00”</t>
    </r>
    <r>
      <rPr>
        <i/>
        <sz val="12"/>
        <rFont val="Arial"/>
        <family val="2"/>
      </rPr>
      <t xml:space="preserve">
</t>
    </r>
  </si>
  <si>
    <t>D.07.01.01</t>
  </si>
  <si>
    <t xml:space="preserve">ZBIORCZE ZESTAWIENIE </t>
  </si>
  <si>
    <t>L.p.</t>
  </si>
  <si>
    <t>Wyszczególnienie</t>
  </si>
  <si>
    <t>Cena netto PLN</t>
  </si>
  <si>
    <t>1.</t>
  </si>
  <si>
    <t>2.</t>
  </si>
  <si>
    <t>Wartość robót (netto):</t>
  </si>
  <si>
    <t>Podatek VAT 23%:</t>
  </si>
  <si>
    <t>Wartość robót (brutto):</t>
  </si>
  <si>
    <t>Sygnalizacja</t>
  </si>
  <si>
    <t>Chodnik</t>
  </si>
  <si>
    <t xml:space="preserve">„Budowa sygnalizacji świetlnej typu ALL RED z detekcją ruchu pojazdów oraz wzbudzanej mechanicznie na przycisk wraz z dedykowanym oświetleniem przejścia dla pieszych na drodze wojewódzkiej nr 137 w m. Kunowice w km ok. 3+668,00”
</t>
  </si>
  <si>
    <t>Jedn.</t>
  </si>
  <si>
    <t>Układanie kabli do kamer YKY 3x1,5mm2</t>
  </si>
  <si>
    <t>Układanie kabli do kamer XzWDXpek 75-1,05/5,0</t>
  </si>
  <si>
    <t xml:space="preserve">Układanie kabli do opraw YKY 3x2,5mm2 </t>
  </si>
  <si>
    <t>Układanie kabli o masie do 0.5 kg/m w rurach - YKY 5x1,5mm2</t>
  </si>
  <si>
    <t xml:space="preserve">Układanie kabli o masie do 0.5 kg/m w rurach - YKSY 7x1,5mm2 </t>
  </si>
  <si>
    <t>FORMULARZ CENOWY</t>
  </si>
  <si>
    <t>Mechaniczne malowanie oznakowania poziomego - grubowarstwowe, chemoutwardzlane. gr. 3mm - linie</t>
  </si>
  <si>
    <t>Wysięgniki do znaków drogowych z rur stalowych o Sr. 60 - 70 mm - montaż na maszcie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</si>
</sst>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  <numFmt numFmtId="166" formatCode="0.0"/>
    <numFmt numFmtId="167" formatCode="#,##0.000"/>
    <numFmt numFmtId="168" formatCode="0.0000"/>
    <numFmt numFmtId="169" formatCode="_-* #,##0.00\ [$€-1]_-;\-* #,##0.00\ [$€-1]_-;_-* &quot;-&quot;??\ [$€-1]_-;_-@_-"/>
    <numFmt numFmtId="170" formatCode="_-* #,##0.0000\ [$€-1]_-;\-* #,##0.0000\ [$€-1]_-;_-* &quot;-&quot;????\ [$€-1]_-;_-@_-"/>
    <numFmt numFmtId="171" formatCode="#,##0.0"/>
    <numFmt numFmtId="172" formatCode="#,##0.00\ &quot;zł&quot;"/>
    <numFmt numFmtId="173" formatCode="#,##0.00\ _z_ł"/>
  </numFmts>
  <fonts count="64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vertAlign val="superscript"/>
      <sz val="11"/>
      <name val="Arial Narrow"/>
      <family val="2"/>
    </font>
    <font>
      <vertAlign val="subscript"/>
      <sz val="11"/>
      <name val="Arial Narrow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 CE"/>
      <family val="0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Protection="0">
      <alignment vertical="top" wrapText="1"/>
    </xf>
    <xf numFmtId="9" fontId="2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52" applyFont="1">
      <alignment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2" fontId="11" fillId="33" borderId="10" xfId="52" applyNumberFormat="1" applyFont="1" applyFill="1" applyBorder="1" applyAlignment="1">
      <alignment horizontal="center" vertical="center" wrapText="1"/>
      <protection/>
    </xf>
    <xf numFmtId="4" fontId="11" fillId="33" borderId="10" xfId="52" applyNumberFormat="1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horizontal="center" vertical="center"/>
      <protection/>
    </xf>
    <xf numFmtId="0" fontId="9" fillId="33" borderId="12" xfId="52" applyFont="1" applyFill="1" applyBorder="1" applyAlignment="1">
      <alignment vertical="center"/>
      <protection/>
    </xf>
    <xf numFmtId="171" fontId="9" fillId="33" borderId="12" xfId="52" applyNumberFormat="1" applyFont="1" applyFill="1" applyBorder="1" applyAlignment="1">
      <alignment horizontal="center" vertical="center"/>
      <protection/>
    </xf>
    <xf numFmtId="4" fontId="9" fillId="33" borderId="12" xfId="52" applyNumberFormat="1" applyFont="1" applyFill="1" applyBorder="1" applyAlignment="1">
      <alignment horizontal="center" vertical="center"/>
      <protection/>
    </xf>
    <xf numFmtId="4" fontId="9" fillId="33" borderId="13" xfId="52" applyNumberFormat="1" applyFont="1" applyFill="1" applyBorder="1" applyAlignment="1">
      <alignment horizontal="center" vertical="center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10" fillId="0" borderId="15" xfId="52" applyFont="1" applyFill="1" applyBorder="1" applyAlignment="1">
      <alignment horizontal="center" vertical="center"/>
      <protection/>
    </xf>
    <xf numFmtId="171" fontId="10" fillId="0" borderId="15" xfId="52" applyNumberFormat="1" applyFont="1" applyFill="1" applyBorder="1" applyAlignment="1">
      <alignment horizontal="right" vertical="center"/>
      <protection/>
    </xf>
    <xf numFmtId="4" fontId="10" fillId="0" borderId="15" xfId="52" applyNumberFormat="1" applyFont="1" applyFill="1" applyBorder="1" applyAlignment="1">
      <alignment horizontal="center" vertical="center"/>
      <protection/>
    </xf>
    <xf numFmtId="4" fontId="10" fillId="0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Fill="1">
      <alignment/>
      <protection/>
    </xf>
    <xf numFmtId="0" fontId="10" fillId="0" borderId="17" xfId="52" applyFont="1" applyFill="1" applyBorder="1" applyAlignment="1">
      <alignment horizontal="center" vertical="center"/>
      <protection/>
    </xf>
    <xf numFmtId="0" fontId="10" fillId="0" borderId="18" xfId="52" applyFont="1" applyFill="1" applyBorder="1" applyAlignment="1">
      <alignment horizontal="center" vertical="center"/>
      <protection/>
    </xf>
    <xf numFmtId="0" fontId="10" fillId="0" borderId="18" xfId="52" applyFont="1" applyBorder="1" applyAlignment="1">
      <alignment horizontal="center" vertical="center"/>
      <protection/>
    </xf>
    <xf numFmtId="171" fontId="10" fillId="0" borderId="18" xfId="52" applyNumberFormat="1" applyFont="1" applyFill="1" applyBorder="1" applyAlignment="1">
      <alignment horizontal="right" vertical="center"/>
      <protection/>
    </xf>
    <xf numFmtId="4" fontId="10" fillId="0" borderId="18" xfId="52" applyNumberFormat="1" applyFont="1" applyFill="1" applyBorder="1" applyAlignment="1">
      <alignment horizontal="center" vertical="center"/>
      <protection/>
    </xf>
    <xf numFmtId="4" fontId="10" fillId="0" borderId="19" xfId="52" applyNumberFormat="1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vertical="center" wrapText="1"/>
      <protection/>
    </xf>
    <xf numFmtId="4" fontId="10" fillId="34" borderId="18" xfId="52" applyNumberFormat="1" applyFont="1" applyFill="1" applyBorder="1" applyAlignment="1">
      <alignment horizontal="center" vertical="center"/>
      <protection/>
    </xf>
    <xf numFmtId="4" fontId="10" fillId="0" borderId="19" xfId="52" applyNumberFormat="1" applyFont="1" applyFill="1" applyBorder="1" applyAlignment="1" applyProtection="1">
      <alignment horizontal="center" vertical="center" wrapText="1"/>
      <protection/>
    </xf>
    <xf numFmtId="0" fontId="10" fillId="35" borderId="18" xfId="52" applyFont="1" applyFill="1" applyBorder="1" applyAlignment="1">
      <alignment vertical="center" wrapText="1"/>
      <protection/>
    </xf>
    <xf numFmtId="2" fontId="10" fillId="0" borderId="18" xfId="52" applyNumberFormat="1" applyFont="1" applyFill="1" applyBorder="1" applyAlignment="1">
      <alignment horizontal="right" vertical="center"/>
      <protection/>
    </xf>
    <xf numFmtId="4" fontId="10" fillId="34" borderId="18" xfId="66" applyNumberFormat="1" applyFont="1" applyFill="1" applyBorder="1" applyAlignment="1">
      <alignment horizontal="right" vertical="center"/>
    </xf>
    <xf numFmtId="0" fontId="10" fillId="0" borderId="18" xfId="52" applyFont="1" applyFill="1" applyBorder="1" applyAlignment="1">
      <alignment vertical="center" wrapText="1"/>
      <protection/>
    </xf>
    <xf numFmtId="4" fontId="10" fillId="0" borderId="18" xfId="52" applyNumberFormat="1" applyFont="1" applyFill="1" applyBorder="1" applyAlignment="1">
      <alignment horizontal="right" vertical="center"/>
      <protection/>
    </xf>
    <xf numFmtId="4" fontId="10" fillId="34" borderId="18" xfId="52" applyNumberFormat="1" applyFont="1" applyFill="1" applyBorder="1" applyAlignment="1">
      <alignment horizontal="right" vertical="center"/>
      <protection/>
    </xf>
    <xf numFmtId="0" fontId="9" fillId="33" borderId="17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vertical="center" wrapText="1"/>
      <protection/>
    </xf>
    <xf numFmtId="171" fontId="9" fillId="33" borderId="18" xfId="52" applyNumberFormat="1" applyFont="1" applyFill="1" applyBorder="1" applyAlignment="1">
      <alignment horizontal="center" vertical="center"/>
      <protection/>
    </xf>
    <xf numFmtId="4" fontId="9" fillId="33" borderId="18" xfId="52" applyNumberFormat="1" applyFont="1" applyFill="1" applyBorder="1" applyAlignment="1">
      <alignment horizontal="center" vertical="center"/>
      <protection/>
    </xf>
    <xf numFmtId="4" fontId="9" fillId="33" borderId="19" xfId="52" applyNumberFormat="1" applyFont="1" applyFill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0" fillId="34" borderId="18" xfId="52" applyFont="1" applyFill="1" applyBorder="1" applyAlignment="1">
      <alignment horizontal="center" vertical="center"/>
      <protection/>
    </xf>
    <xf numFmtId="171" fontId="10" fillId="34" borderId="18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 applyProtection="1">
      <alignment horizontal="center" vertical="center" wrapText="1"/>
      <protection/>
    </xf>
    <xf numFmtId="0" fontId="10" fillId="0" borderId="18" xfId="52" applyNumberFormat="1" applyFont="1" applyFill="1" applyBorder="1" applyAlignment="1" applyProtection="1">
      <alignment horizontal="left" vertical="center" wrapText="1"/>
      <protection/>
    </xf>
    <xf numFmtId="4" fontId="10" fillId="0" borderId="18" xfId="52" applyNumberFormat="1" applyFont="1" applyFill="1" applyBorder="1" applyAlignment="1" applyProtection="1">
      <alignment horizontal="right" vertical="center" wrapText="1"/>
      <protection/>
    </xf>
    <xf numFmtId="4" fontId="10" fillId="34" borderId="18" xfId="52" applyNumberFormat="1" applyFont="1" applyFill="1" applyBorder="1" applyAlignment="1" applyProtection="1">
      <alignment horizontal="right" vertical="center" wrapText="1"/>
      <protection/>
    </xf>
    <xf numFmtId="0" fontId="10" fillId="0" borderId="18" xfId="52" applyFont="1" applyBorder="1" applyAlignment="1">
      <alignment horizontal="center" vertical="center" wrapText="1"/>
      <protection/>
    </xf>
    <xf numFmtId="0" fontId="10" fillId="34" borderId="18" xfId="52" applyFont="1" applyFill="1" applyBorder="1" applyAlignment="1">
      <alignment horizontal="left" vertical="center" wrapText="1"/>
      <protection/>
    </xf>
    <xf numFmtId="0" fontId="10" fillId="35" borderId="18" xfId="52" applyFont="1" applyFill="1" applyBorder="1" applyAlignment="1">
      <alignment horizontal="center" vertical="center" wrapText="1"/>
      <protection/>
    </xf>
    <xf numFmtId="0" fontId="10" fillId="0" borderId="18" xfId="52" applyFont="1" applyFill="1" applyBorder="1" applyAlignment="1">
      <alignment horizontal="center" vertical="center" wrapText="1"/>
      <protection/>
    </xf>
    <xf numFmtId="4" fontId="10" fillId="0" borderId="18" xfId="52" applyNumberFormat="1" applyFont="1" applyFill="1" applyBorder="1" applyAlignment="1">
      <alignment vertical="center"/>
      <protection/>
    </xf>
    <xf numFmtId="4" fontId="10" fillId="34" borderId="18" xfId="66" applyNumberFormat="1" applyFont="1" applyFill="1" applyBorder="1" applyAlignment="1">
      <alignment vertical="center"/>
    </xf>
    <xf numFmtId="0" fontId="9" fillId="33" borderId="18" xfId="52" applyFont="1" applyFill="1" applyBorder="1" applyAlignment="1">
      <alignment horizontal="center" vertical="center" wrapText="1"/>
      <protection/>
    </xf>
    <xf numFmtId="0" fontId="10" fillId="0" borderId="18" xfId="52" applyFont="1" applyFill="1" applyBorder="1" applyAlignment="1">
      <alignment horizontal="left" vertical="center" wrapText="1"/>
      <protection/>
    </xf>
    <xf numFmtId="0" fontId="9" fillId="33" borderId="14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horizontal="center" vertical="center"/>
      <protection/>
    </xf>
    <xf numFmtId="0" fontId="9" fillId="33" borderId="15" xfId="52" applyFont="1" applyFill="1" applyBorder="1" applyAlignment="1">
      <alignment vertical="center" wrapText="1"/>
      <protection/>
    </xf>
    <xf numFmtId="0" fontId="9" fillId="33" borderId="15" xfId="52" applyFont="1" applyFill="1" applyBorder="1" applyAlignment="1">
      <alignment horizontal="center" vertical="center" wrapText="1"/>
      <protection/>
    </xf>
    <xf numFmtId="4" fontId="9" fillId="33" borderId="15" xfId="52" applyNumberFormat="1" applyFont="1" applyFill="1" applyBorder="1" applyAlignment="1">
      <alignment horizontal="center" vertical="center"/>
      <protection/>
    </xf>
    <xf numFmtId="4" fontId="9" fillId="33" borderId="16" xfId="52" applyNumberFormat="1" applyFont="1" applyFill="1" applyBorder="1" applyAlignment="1">
      <alignment horizontal="center" vertical="center"/>
      <protection/>
    </xf>
    <xf numFmtId="0" fontId="10" fillId="0" borderId="20" xfId="52" applyFont="1" applyFill="1" applyBorder="1" applyAlignment="1">
      <alignment horizontal="center" vertical="center"/>
      <protection/>
    </xf>
    <xf numFmtId="0" fontId="10" fillId="35" borderId="21" xfId="52" applyFont="1" applyFill="1" applyBorder="1" applyAlignment="1">
      <alignment horizontal="center" vertical="center"/>
      <protection/>
    </xf>
    <xf numFmtId="0" fontId="10" fillId="35" borderId="22" xfId="52" applyFont="1" applyFill="1" applyBorder="1" applyAlignment="1">
      <alignment vertical="center" wrapText="1"/>
      <protection/>
    </xf>
    <xf numFmtId="4" fontId="10" fillId="0" borderId="21" xfId="52" applyNumberFormat="1" applyFont="1" applyFill="1" applyBorder="1" applyAlignment="1">
      <alignment vertical="center"/>
      <protection/>
    </xf>
    <xf numFmtId="4" fontId="10" fillId="34" borderId="21" xfId="66" applyNumberFormat="1" applyFont="1" applyFill="1" applyBorder="1" applyAlignment="1">
      <alignment vertical="center"/>
    </xf>
    <xf numFmtId="4" fontId="10" fillId="0" borderId="23" xfId="52" applyNumberFormat="1" applyFont="1" applyFill="1" applyBorder="1" applyAlignment="1">
      <alignment horizontal="center" vertical="center"/>
      <protection/>
    </xf>
    <xf numFmtId="0" fontId="8" fillId="0" borderId="0" xfId="52" applyNumberFormat="1" applyFont="1" applyFill="1" applyBorder="1" applyAlignment="1" applyProtection="1">
      <alignment horizontal="center" vertical="top"/>
      <protection/>
    </xf>
    <xf numFmtId="0" fontId="8" fillId="0" borderId="0" xfId="52" applyNumberFormat="1" applyFont="1" applyFill="1" applyBorder="1" applyAlignment="1" applyProtection="1">
      <alignment vertical="top"/>
      <protection/>
    </xf>
    <xf numFmtId="4" fontId="8" fillId="0" borderId="0" xfId="52" applyNumberFormat="1" applyFont="1" applyFill="1" applyBorder="1" applyAlignment="1" applyProtection="1">
      <alignment horizontal="center" vertical="top"/>
      <protection/>
    </xf>
    <xf numFmtId="0" fontId="8" fillId="0" borderId="0" xfId="52" applyNumberFormat="1" applyFont="1" applyFill="1" applyBorder="1" applyAlignment="1" applyProtection="1">
      <alignment horizontal="right" vertical="top"/>
      <protection/>
    </xf>
    <xf numFmtId="4" fontId="8" fillId="0" borderId="0" xfId="52" applyNumberFormat="1" applyFont="1" applyFill="1" applyBorder="1" applyAlignment="1" applyProtection="1">
      <alignment horizontal="right" vertical="top"/>
      <protection/>
    </xf>
    <xf numFmtId="0" fontId="8" fillId="34" borderId="0" xfId="52" applyNumberFormat="1" applyFont="1" applyFill="1" applyBorder="1" applyAlignment="1" applyProtection="1">
      <alignment vertical="top"/>
      <protection/>
    </xf>
    <xf numFmtId="4" fontId="8" fillId="0" borderId="0" xfId="52" applyNumberFormat="1" applyFont="1">
      <alignment/>
      <protection/>
    </xf>
    <xf numFmtId="0" fontId="8" fillId="36" borderId="0" xfId="52" applyFont="1" applyFill="1">
      <alignment/>
      <protection/>
    </xf>
    <xf numFmtId="0" fontId="8" fillId="0" borderId="0" xfId="52" applyFont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34" borderId="18" xfId="52" applyFont="1" applyFill="1" applyBorder="1" applyAlignment="1">
      <alignment horizontal="center" vertical="center"/>
      <protection/>
    </xf>
    <xf numFmtId="4" fontId="9" fillId="0" borderId="19" xfId="52" applyNumberFormat="1" applyFont="1" applyFill="1" applyBorder="1" applyAlignment="1">
      <alignment horizontal="center" vertical="center"/>
      <protection/>
    </xf>
    <xf numFmtId="0" fontId="9" fillId="0" borderId="24" xfId="52" applyFont="1" applyBorder="1" applyAlignment="1">
      <alignment vertical="center"/>
      <protection/>
    </xf>
    <xf numFmtId="0" fontId="7" fillId="0" borderId="22" xfId="52" applyFont="1" applyFill="1" applyBorder="1" applyAlignment="1">
      <alignment horizontal="left" vertical="center" wrapText="1"/>
      <protection/>
    </xf>
    <xf numFmtId="0" fontId="7" fillId="0" borderId="25" xfId="52" applyFont="1" applyFill="1" applyBorder="1" applyAlignment="1">
      <alignment horizontal="left" vertical="center" wrapText="1"/>
      <protection/>
    </xf>
    <xf numFmtId="0" fontId="3" fillId="0" borderId="0" xfId="52">
      <alignment/>
      <protection/>
    </xf>
    <xf numFmtId="0" fontId="11" fillId="34" borderId="0" xfId="52" applyFont="1" applyFill="1" applyBorder="1" applyAlignment="1">
      <alignment vertical="center" wrapText="1"/>
      <protection/>
    </xf>
    <xf numFmtId="0" fontId="61" fillId="37" borderId="26" xfId="52" applyFont="1" applyFill="1" applyBorder="1" applyAlignment="1">
      <alignment horizontal="center" vertical="center" wrapText="1"/>
      <protection/>
    </xf>
    <xf numFmtId="0" fontId="8" fillId="0" borderId="18" xfId="52" applyFont="1" applyBorder="1">
      <alignment/>
      <protection/>
    </xf>
    <xf numFmtId="0" fontId="17" fillId="0" borderId="27" xfId="52" applyFont="1" applyBorder="1" applyAlignment="1">
      <alignment vertical="center" wrapText="1"/>
      <protection/>
    </xf>
    <xf numFmtId="172" fontId="17" fillId="0" borderId="18" xfId="52" applyNumberFormat="1" applyFont="1" applyBorder="1" applyAlignment="1">
      <alignment horizontal="right" vertical="center"/>
      <protection/>
    </xf>
    <xf numFmtId="173" fontId="3" fillId="0" borderId="0" xfId="52" applyNumberFormat="1">
      <alignment/>
      <protection/>
    </xf>
    <xf numFmtId="172" fontId="18" fillId="0" borderId="28" xfId="52" applyNumberFormat="1" applyFont="1" applyBorder="1" applyAlignment="1">
      <alignment horizontal="right" vertical="center"/>
      <protection/>
    </xf>
    <xf numFmtId="172" fontId="3" fillId="0" borderId="0" xfId="52" applyNumberFormat="1">
      <alignment/>
      <protection/>
    </xf>
    <xf numFmtId="4" fontId="19" fillId="0" borderId="0" xfId="52" applyNumberFormat="1" applyFont="1">
      <alignment/>
      <protection/>
    </xf>
    <xf numFmtId="4" fontId="9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9" fillId="0" borderId="29" xfId="52" applyNumberFormat="1" applyFont="1" applyFill="1" applyBorder="1" applyAlignment="1" applyProtection="1">
      <alignment horizontal="center" vertical="center" wrapText="1"/>
      <protection/>
    </xf>
    <xf numFmtId="0" fontId="9" fillId="0" borderId="30" xfId="52" applyNumberFormat="1" applyFont="1" applyFill="1" applyBorder="1" applyAlignment="1" applyProtection="1">
      <alignment horizontal="center" vertical="center" wrapText="1"/>
      <protection/>
    </xf>
    <xf numFmtId="0" fontId="8" fillId="0" borderId="20" xfId="52" applyFont="1" applyBorder="1">
      <alignment/>
      <protection/>
    </xf>
    <xf numFmtId="0" fontId="9" fillId="33" borderId="31" xfId="52" applyFont="1" applyFill="1" applyBorder="1" applyAlignment="1">
      <alignment horizontal="center" vertical="center"/>
      <protection/>
    </xf>
    <xf numFmtId="0" fontId="9" fillId="33" borderId="19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/>
      <protection/>
    </xf>
    <xf numFmtId="0" fontId="9" fillId="33" borderId="32" xfId="52" applyFont="1" applyFill="1" applyBorder="1" applyAlignment="1">
      <alignment horizontal="center" vertical="center" wrapText="1"/>
      <protection/>
    </xf>
    <xf numFmtId="0" fontId="9" fillId="33" borderId="33" xfId="52" applyFont="1" applyFill="1" applyBorder="1" applyAlignment="1">
      <alignment horizontal="center" vertical="center"/>
      <protection/>
    </xf>
    <xf numFmtId="172" fontId="18" fillId="0" borderId="34" xfId="52" applyNumberFormat="1" applyFont="1" applyBorder="1" applyAlignment="1">
      <alignment horizontal="right" vertical="center"/>
      <protection/>
    </xf>
    <xf numFmtId="172" fontId="17" fillId="0" borderId="35" xfId="52" applyNumberFormat="1" applyFont="1" applyBorder="1" applyAlignment="1">
      <alignment horizontal="right" vertical="center"/>
      <protection/>
    </xf>
    <xf numFmtId="0" fontId="18" fillId="34" borderId="36" xfId="52" applyNumberFormat="1" applyFont="1" applyFill="1" applyBorder="1" applyAlignment="1" applyProtection="1">
      <alignment horizontal="right" vertical="center"/>
      <protection/>
    </xf>
    <xf numFmtId="0" fontId="18" fillId="34" borderId="37" xfId="52" applyNumberFormat="1" applyFont="1" applyFill="1" applyBorder="1" applyAlignment="1" applyProtection="1">
      <alignment horizontal="right" vertical="center" wrapText="1"/>
      <protection/>
    </xf>
    <xf numFmtId="0" fontId="18" fillId="34" borderId="38" xfId="52" applyNumberFormat="1" applyFont="1" applyFill="1" applyBorder="1" applyAlignment="1" applyProtection="1">
      <alignment horizontal="right" vertical="center"/>
      <protection/>
    </xf>
    <xf numFmtId="0" fontId="3" fillId="0" borderId="39" xfId="52" applyBorder="1">
      <alignment/>
      <protection/>
    </xf>
    <xf numFmtId="0" fontId="3" fillId="0" borderId="40" xfId="52" applyBorder="1">
      <alignment/>
      <protection/>
    </xf>
    <xf numFmtId="0" fontId="61" fillId="37" borderId="41" xfId="52" applyFont="1" applyFill="1" applyBorder="1" applyAlignment="1">
      <alignment horizontal="center" vertical="center"/>
      <protection/>
    </xf>
    <xf numFmtId="0" fontId="8" fillId="0" borderId="15" xfId="52" applyFont="1" applyBorder="1">
      <alignment/>
      <protection/>
    </xf>
    <xf numFmtId="0" fontId="61" fillId="37" borderId="10" xfId="52" applyFont="1" applyFill="1" applyBorder="1" applyAlignment="1">
      <alignment vertical="center" wrapText="1"/>
      <protection/>
    </xf>
    <xf numFmtId="4" fontId="9" fillId="34" borderId="42" xfId="66" applyNumberFormat="1" applyFont="1" applyFill="1" applyBorder="1" applyAlignment="1">
      <alignment horizontal="right" vertical="center"/>
    </xf>
    <xf numFmtId="4" fontId="9" fillId="34" borderId="43" xfId="66" applyNumberFormat="1" applyFont="1" applyFill="1" applyBorder="1" applyAlignment="1">
      <alignment horizontal="right" vertical="center"/>
    </xf>
    <xf numFmtId="4" fontId="9" fillId="34" borderId="44" xfId="66" applyNumberFormat="1" applyFont="1" applyFill="1" applyBorder="1" applyAlignment="1">
      <alignment horizontal="right" vertical="center"/>
    </xf>
    <xf numFmtId="0" fontId="10" fillId="34" borderId="45" xfId="52" applyFont="1" applyFill="1" applyBorder="1" applyAlignment="1">
      <alignment horizontal="center" vertical="center"/>
      <protection/>
    </xf>
    <xf numFmtId="0" fontId="10" fillId="34" borderId="46" xfId="52" applyFont="1" applyFill="1" applyBorder="1" applyAlignment="1">
      <alignment horizontal="center" vertical="center"/>
      <protection/>
    </xf>
    <xf numFmtId="0" fontId="10" fillId="34" borderId="15" xfId="52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2" fillId="0" borderId="37" xfId="0" applyFont="1" applyBorder="1" applyAlignment="1">
      <alignment horizontal="left" vertical="center" wrapText="1"/>
    </xf>
    <xf numFmtId="0" fontId="7" fillId="0" borderId="47" xfId="52" applyFont="1" applyBorder="1" applyAlignment="1">
      <alignment horizontal="center" vertical="center" wrapText="1"/>
      <protection/>
    </xf>
    <xf numFmtId="0" fontId="7" fillId="0" borderId="48" xfId="52" applyFont="1" applyBorder="1" applyAlignment="1">
      <alignment horizontal="center" vertical="center" wrapText="1"/>
      <protection/>
    </xf>
    <xf numFmtId="0" fontId="7" fillId="0" borderId="49" xfId="52" applyFont="1" applyBorder="1" applyAlignment="1">
      <alignment horizontal="center" vertical="center" wrapText="1"/>
      <protection/>
    </xf>
    <xf numFmtId="0" fontId="10" fillId="0" borderId="18" xfId="52" applyFont="1" applyFill="1" applyBorder="1" applyAlignment="1">
      <alignment horizontal="center" vertical="center"/>
      <protection/>
    </xf>
    <xf numFmtId="0" fontId="9" fillId="0" borderId="50" xfId="52" applyNumberFormat="1" applyFont="1" applyFill="1" applyBorder="1" applyAlignment="1" applyProtection="1">
      <alignment horizontal="right" vertical="center" wrapText="1"/>
      <protection/>
    </xf>
    <xf numFmtId="0" fontId="9" fillId="0" borderId="51" xfId="52" applyNumberFormat="1" applyFont="1" applyFill="1" applyBorder="1" applyAlignment="1" applyProtection="1">
      <alignment horizontal="right" vertical="center" wrapText="1"/>
      <protection/>
    </xf>
    <xf numFmtId="0" fontId="9" fillId="0" borderId="52" xfId="52" applyNumberFormat="1" applyFont="1" applyFill="1" applyBorder="1" applyAlignment="1" applyProtection="1">
      <alignment horizontal="right" vertical="center" wrapText="1"/>
      <protection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63" fillId="0" borderId="0" xfId="52" applyFont="1" applyBorder="1" applyAlignment="1">
      <alignment horizontal="center" vertical="center"/>
      <protection/>
    </xf>
    <xf numFmtId="0" fontId="11" fillId="34" borderId="22" xfId="52" applyFont="1" applyFill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Opis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likacje\Wydzial_Budowy\Przetargi%20Budowa\2016\Cis&#243;w\Cis&#243;w%20-%20kosztorys%20inwestorski%20-%20ca&#322;o&#347;&#263;-%20po%20porawkach%20projektan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DCINEK A  "/>
      <sheetName val="ODCINEK B "/>
      <sheetName val="ODCINEK C  "/>
      <sheetName val="PRZEPUST 13+084,10 - odcinek A"/>
      <sheetName val="PRZEPUST 13+950,00 -odcinek B"/>
      <sheetName val="PRZEPUST 14+143,60 - odcinek B"/>
      <sheetName val="PRZEPUST 16+059,70 - odcinek C"/>
      <sheetName val="PRZEPUST 16+607,50 - odcinek 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chrastekm\AppData\Local\Microsoft\Windows\01_Dokumenty%20bie%C5%BC%C4%85ce\OST_GDDKiA\ost_2_35_inwest\ost\d090101a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BreakPreview" zoomScale="112" zoomScaleSheetLayoutView="112" zoomScalePageLayoutView="0" workbookViewId="0" topLeftCell="A28">
      <selection activeCell="F40" sqref="F40"/>
    </sheetView>
  </sheetViews>
  <sheetFormatPr defaultColWidth="9.33203125" defaultRowHeight="12"/>
  <cols>
    <col min="1" max="1" width="6.66015625" style="0" customWidth="1"/>
    <col min="2" max="2" width="12.83203125" style="0" customWidth="1"/>
    <col min="3" max="3" width="56.66015625" style="0" customWidth="1"/>
    <col min="4" max="4" width="7.5" style="1" customWidth="1"/>
    <col min="5" max="5" width="11.5" style="2" customWidth="1"/>
    <col min="6" max="6" width="11.83203125" style="2" customWidth="1"/>
    <col min="7" max="7" width="16.5" style="0" customWidth="1"/>
  </cols>
  <sheetData>
    <row r="1" spans="1:7" ht="20.25">
      <c r="A1" s="119" t="s">
        <v>136</v>
      </c>
      <c r="B1" s="120"/>
      <c r="C1" s="120"/>
      <c r="D1" s="120"/>
      <c r="E1" s="120"/>
      <c r="F1" s="120"/>
      <c r="G1" s="120"/>
    </row>
    <row r="2" spans="1:7" ht="12">
      <c r="A2" s="121" t="s">
        <v>115</v>
      </c>
      <c r="B2" s="121"/>
      <c r="C2" s="121"/>
      <c r="D2" s="121"/>
      <c r="E2" s="121"/>
      <c r="F2" s="121"/>
      <c r="G2" s="121"/>
    </row>
    <row r="3" spans="1:7" ht="75" customHeight="1">
      <c r="A3" s="122"/>
      <c r="B3" s="122"/>
      <c r="C3" s="122"/>
      <c r="D3" s="122"/>
      <c r="E3" s="122"/>
      <c r="F3" s="122"/>
      <c r="G3" s="122"/>
    </row>
    <row r="4" spans="1:7" ht="17.25" thickBot="1">
      <c r="A4" s="123" t="s">
        <v>30</v>
      </c>
      <c r="B4" s="123"/>
      <c r="C4" s="123"/>
      <c r="D4" s="123"/>
      <c r="E4" s="123"/>
      <c r="F4" s="123"/>
      <c r="G4" s="123"/>
    </row>
    <row r="5" spans="1:7" ht="12" customHeight="1" thickBot="1">
      <c r="A5" s="4" t="s">
        <v>1</v>
      </c>
      <c r="B5" s="4" t="s">
        <v>25</v>
      </c>
      <c r="C5" s="5" t="s">
        <v>2</v>
      </c>
      <c r="D5" s="4" t="s">
        <v>130</v>
      </c>
      <c r="E5" s="4" t="s">
        <v>0</v>
      </c>
      <c r="F5" s="4" t="s">
        <v>48</v>
      </c>
      <c r="G5" s="6" t="s">
        <v>49</v>
      </c>
    </row>
    <row r="6" spans="1:7" ht="13.5" thickBot="1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7</v>
      </c>
      <c r="G6" s="77">
        <v>8</v>
      </c>
    </row>
    <row r="7" spans="1:7" ht="19.5" customHeight="1">
      <c r="A7" s="8" t="s">
        <v>50</v>
      </c>
      <c r="B7" s="9" t="s">
        <v>50</v>
      </c>
      <c r="C7" s="10" t="s">
        <v>18</v>
      </c>
      <c r="D7" s="9" t="s">
        <v>50</v>
      </c>
      <c r="E7" s="11" t="s">
        <v>50</v>
      </c>
      <c r="F7" s="12" t="s">
        <v>50</v>
      </c>
      <c r="G7" s="13" t="s">
        <v>50</v>
      </c>
    </row>
    <row r="8" spans="1:7" ht="49.5">
      <c r="A8" s="20">
        <v>1</v>
      </c>
      <c r="B8" s="116" t="s">
        <v>26</v>
      </c>
      <c r="C8" s="29" t="s">
        <v>22</v>
      </c>
      <c r="D8" s="42" t="s">
        <v>6</v>
      </c>
      <c r="E8" s="52">
        <v>21</v>
      </c>
      <c r="F8" s="31"/>
      <c r="G8" s="25"/>
    </row>
    <row r="9" spans="1:7" ht="49.5">
      <c r="A9" s="20">
        <v>2</v>
      </c>
      <c r="B9" s="117"/>
      <c r="C9" s="29" t="s">
        <v>23</v>
      </c>
      <c r="D9" s="42" t="s">
        <v>6</v>
      </c>
      <c r="E9" s="52">
        <v>4</v>
      </c>
      <c r="F9" s="31"/>
      <c r="G9" s="25"/>
    </row>
    <row r="10" spans="1:7" ht="33">
      <c r="A10" s="20">
        <v>3</v>
      </c>
      <c r="B10" s="118"/>
      <c r="C10" s="55" t="s">
        <v>27</v>
      </c>
      <c r="D10" s="22" t="s">
        <v>20</v>
      </c>
      <c r="E10" s="33">
        <v>2</v>
      </c>
      <c r="F10" s="34"/>
      <c r="G10" s="25"/>
    </row>
    <row r="11" spans="1:7" ht="16.5">
      <c r="A11" s="98" t="s">
        <v>50</v>
      </c>
      <c r="B11" s="100" t="s">
        <v>50</v>
      </c>
      <c r="C11" s="100" t="s">
        <v>17</v>
      </c>
      <c r="D11" s="36" t="s">
        <v>50</v>
      </c>
      <c r="E11" s="100" t="s">
        <v>50</v>
      </c>
      <c r="F11" s="99" t="s">
        <v>50</v>
      </c>
      <c r="G11" s="56" t="s">
        <v>50</v>
      </c>
    </row>
    <row r="12" spans="1:7" ht="16.5">
      <c r="A12" s="20">
        <v>4</v>
      </c>
      <c r="B12" s="116" t="s">
        <v>26</v>
      </c>
      <c r="C12" s="49" t="s">
        <v>31</v>
      </c>
      <c r="D12" s="42" t="s">
        <v>6</v>
      </c>
      <c r="E12" s="52">
        <v>6</v>
      </c>
      <c r="F12" s="31"/>
      <c r="G12" s="25"/>
    </row>
    <row r="13" spans="1:7" ht="16.5">
      <c r="A13" s="20">
        <v>5</v>
      </c>
      <c r="B13" s="117"/>
      <c r="C13" s="29" t="s">
        <v>131</v>
      </c>
      <c r="D13" s="42" t="s">
        <v>6</v>
      </c>
      <c r="E13" s="52">
        <v>164</v>
      </c>
      <c r="F13" s="31"/>
      <c r="G13" s="25"/>
    </row>
    <row r="14" spans="1:7" ht="16.5">
      <c r="A14" s="20">
        <v>6</v>
      </c>
      <c r="B14" s="117"/>
      <c r="C14" s="55" t="s">
        <v>132</v>
      </c>
      <c r="D14" s="22" t="s">
        <v>6</v>
      </c>
      <c r="E14" s="33">
        <v>164</v>
      </c>
      <c r="F14" s="34"/>
      <c r="G14" s="25"/>
    </row>
    <row r="15" spans="1:7" ht="16.5">
      <c r="A15" s="20">
        <v>7</v>
      </c>
      <c r="B15" s="117"/>
      <c r="C15" s="29" t="s">
        <v>133</v>
      </c>
      <c r="D15" s="42" t="s">
        <v>6</v>
      </c>
      <c r="E15" s="52">
        <v>82</v>
      </c>
      <c r="F15" s="31"/>
      <c r="G15" s="25"/>
    </row>
    <row r="16" spans="1:7" ht="33">
      <c r="A16" s="20">
        <v>8</v>
      </c>
      <c r="B16" s="117"/>
      <c r="C16" s="29" t="s">
        <v>134</v>
      </c>
      <c r="D16" s="42" t="s">
        <v>6</v>
      </c>
      <c r="E16" s="52">
        <v>235</v>
      </c>
      <c r="F16" s="31"/>
      <c r="G16" s="25"/>
    </row>
    <row r="17" spans="1:7" ht="33">
      <c r="A17" s="20">
        <v>9</v>
      </c>
      <c r="B17" s="117"/>
      <c r="C17" s="55" t="s">
        <v>135</v>
      </c>
      <c r="D17" s="22" t="s">
        <v>6</v>
      </c>
      <c r="E17" s="33">
        <v>76</v>
      </c>
      <c r="F17" s="34"/>
      <c r="G17" s="25"/>
    </row>
    <row r="18" spans="1:7" ht="33">
      <c r="A18" s="20">
        <v>10</v>
      </c>
      <c r="B18" s="117"/>
      <c r="C18" s="29" t="s">
        <v>32</v>
      </c>
      <c r="D18" s="42" t="s">
        <v>4</v>
      </c>
      <c r="E18" s="52">
        <v>1</v>
      </c>
      <c r="F18" s="31"/>
      <c r="G18" s="25"/>
    </row>
    <row r="19" spans="1:7" ht="33">
      <c r="A19" s="20">
        <v>11</v>
      </c>
      <c r="B19" s="117"/>
      <c r="C19" s="29" t="s">
        <v>8</v>
      </c>
      <c r="D19" s="42" t="s">
        <v>5</v>
      </c>
      <c r="E19" s="52">
        <v>2</v>
      </c>
      <c r="F19" s="31"/>
      <c r="G19" s="25"/>
    </row>
    <row r="20" spans="1:7" ht="16.5">
      <c r="A20" s="20">
        <v>12</v>
      </c>
      <c r="B20" s="117"/>
      <c r="C20" s="55" t="s">
        <v>9</v>
      </c>
      <c r="D20" s="22" t="s">
        <v>4</v>
      </c>
      <c r="E20" s="33">
        <v>2</v>
      </c>
      <c r="F20" s="34"/>
      <c r="G20" s="25"/>
    </row>
    <row r="21" spans="1:7" ht="16.5">
      <c r="A21" s="20">
        <v>13</v>
      </c>
      <c r="B21" s="117"/>
      <c r="C21" s="29" t="s">
        <v>15</v>
      </c>
      <c r="D21" s="42" t="s">
        <v>4</v>
      </c>
      <c r="E21" s="52">
        <v>2</v>
      </c>
      <c r="F21" s="31"/>
      <c r="G21" s="25"/>
    </row>
    <row r="22" spans="1:7" ht="16.5">
      <c r="A22" s="20">
        <v>14</v>
      </c>
      <c r="B22" s="117"/>
      <c r="C22" s="29" t="s">
        <v>16</v>
      </c>
      <c r="D22" s="42" t="s">
        <v>4</v>
      </c>
      <c r="E22" s="52">
        <v>2</v>
      </c>
      <c r="F22" s="31"/>
      <c r="G22" s="25"/>
    </row>
    <row r="23" spans="1:7" ht="16.5">
      <c r="A23" s="20">
        <v>15</v>
      </c>
      <c r="B23" s="117"/>
      <c r="C23" s="55" t="s">
        <v>24</v>
      </c>
      <c r="D23" s="22" t="s">
        <v>4</v>
      </c>
      <c r="E23" s="33">
        <v>2</v>
      </c>
      <c r="F23" s="34"/>
      <c r="G23" s="25"/>
    </row>
    <row r="24" spans="1:7" ht="16.5">
      <c r="A24" s="20">
        <v>16</v>
      </c>
      <c r="B24" s="117"/>
      <c r="C24" s="29" t="s">
        <v>33</v>
      </c>
      <c r="D24" s="42" t="s">
        <v>4</v>
      </c>
      <c r="E24" s="52">
        <v>2</v>
      </c>
      <c r="F24" s="31"/>
      <c r="G24" s="25"/>
    </row>
    <row r="25" spans="1:7" ht="33">
      <c r="A25" s="20">
        <v>17</v>
      </c>
      <c r="B25" s="117"/>
      <c r="C25" s="29" t="s">
        <v>28</v>
      </c>
      <c r="D25" s="42" t="s">
        <v>4</v>
      </c>
      <c r="E25" s="52">
        <v>1</v>
      </c>
      <c r="F25" s="31"/>
      <c r="G25" s="25"/>
    </row>
    <row r="26" spans="1:7" ht="33">
      <c r="A26" s="20">
        <v>18</v>
      </c>
      <c r="B26" s="117"/>
      <c r="C26" s="55" t="s">
        <v>34</v>
      </c>
      <c r="D26" s="22" t="s">
        <v>4</v>
      </c>
      <c r="E26" s="33">
        <v>4</v>
      </c>
      <c r="F26" s="34"/>
      <c r="G26" s="25"/>
    </row>
    <row r="27" spans="1:7" ht="66">
      <c r="A27" s="20">
        <v>19</v>
      </c>
      <c r="B27" s="117"/>
      <c r="C27" s="29" t="s">
        <v>29</v>
      </c>
      <c r="D27" s="42" t="s">
        <v>4</v>
      </c>
      <c r="E27" s="52">
        <v>2</v>
      </c>
      <c r="F27" s="31"/>
      <c r="G27" s="25"/>
    </row>
    <row r="28" spans="1:7" ht="16.5">
      <c r="A28" s="20">
        <v>20</v>
      </c>
      <c r="B28" s="117"/>
      <c r="C28" s="29" t="s">
        <v>21</v>
      </c>
      <c r="D28" s="42" t="s">
        <v>4</v>
      </c>
      <c r="E28" s="52">
        <v>2</v>
      </c>
      <c r="F28" s="31"/>
      <c r="G28" s="25"/>
    </row>
    <row r="29" spans="1:7" ht="33">
      <c r="A29" s="20">
        <v>21</v>
      </c>
      <c r="B29" s="117"/>
      <c r="C29" s="55" t="s">
        <v>10</v>
      </c>
      <c r="D29" s="22" t="s">
        <v>5</v>
      </c>
      <c r="E29" s="33">
        <v>1</v>
      </c>
      <c r="F29" s="34"/>
      <c r="G29" s="25"/>
    </row>
    <row r="30" spans="1:7" ht="33">
      <c r="A30" s="20">
        <v>22</v>
      </c>
      <c r="B30" s="117"/>
      <c r="C30" s="29" t="s">
        <v>11</v>
      </c>
      <c r="D30" s="42" t="s">
        <v>4</v>
      </c>
      <c r="E30" s="52">
        <v>18</v>
      </c>
      <c r="F30" s="31"/>
      <c r="G30" s="25"/>
    </row>
    <row r="31" spans="1:7" ht="33">
      <c r="A31" s="20">
        <v>23</v>
      </c>
      <c r="B31" s="117"/>
      <c r="C31" s="29" t="s">
        <v>35</v>
      </c>
      <c r="D31" s="42" t="s">
        <v>4</v>
      </c>
      <c r="E31" s="52">
        <v>2</v>
      </c>
      <c r="F31" s="31"/>
      <c r="G31" s="25"/>
    </row>
    <row r="32" spans="1:7" ht="16.5">
      <c r="A32" s="20">
        <v>24</v>
      </c>
      <c r="B32" s="117"/>
      <c r="C32" s="55" t="s">
        <v>12</v>
      </c>
      <c r="D32" s="22" t="s">
        <v>14</v>
      </c>
      <c r="E32" s="33">
        <v>18</v>
      </c>
      <c r="F32" s="34"/>
      <c r="G32" s="25"/>
    </row>
    <row r="33" spans="1:7" ht="16.5">
      <c r="A33" s="20">
        <v>25</v>
      </c>
      <c r="B33" s="117"/>
      <c r="C33" s="29" t="s">
        <v>36</v>
      </c>
      <c r="D33" s="42" t="s">
        <v>38</v>
      </c>
      <c r="E33" s="52">
        <v>2</v>
      </c>
      <c r="F33" s="31"/>
      <c r="G33" s="25"/>
    </row>
    <row r="34" spans="1:7" ht="16.5">
      <c r="A34" s="20">
        <v>26</v>
      </c>
      <c r="B34" s="118"/>
      <c r="C34" s="29" t="s">
        <v>37</v>
      </c>
      <c r="D34" s="42" t="s">
        <v>38</v>
      </c>
      <c r="E34" s="52">
        <v>2</v>
      </c>
      <c r="F34" s="31"/>
      <c r="G34" s="25"/>
    </row>
    <row r="35" spans="1:7" ht="33">
      <c r="A35" s="98" t="s">
        <v>50</v>
      </c>
      <c r="B35" s="100" t="s">
        <v>50</v>
      </c>
      <c r="C35" s="101" t="s">
        <v>19</v>
      </c>
      <c r="D35" s="100" t="s">
        <v>50</v>
      </c>
      <c r="E35" s="100" t="s">
        <v>50</v>
      </c>
      <c r="F35" s="36" t="s">
        <v>50</v>
      </c>
      <c r="G35" s="102" t="s">
        <v>50</v>
      </c>
    </row>
    <row r="36" spans="1:7" ht="33">
      <c r="A36" s="20">
        <v>27</v>
      </c>
      <c r="B36" s="116" t="s">
        <v>117</v>
      </c>
      <c r="C36" s="29" t="s">
        <v>137</v>
      </c>
      <c r="D36" s="42" t="s">
        <v>7</v>
      </c>
      <c r="E36" s="52">
        <v>2.6</v>
      </c>
      <c r="F36" s="31"/>
      <c r="G36" s="25"/>
    </row>
    <row r="37" spans="1:7" ht="16.5">
      <c r="A37" s="20">
        <v>28</v>
      </c>
      <c r="B37" s="117"/>
      <c r="C37" s="29" t="s">
        <v>3</v>
      </c>
      <c r="D37" s="42" t="s">
        <v>41</v>
      </c>
      <c r="E37" s="52">
        <v>1</v>
      </c>
      <c r="F37" s="31"/>
      <c r="G37" s="25"/>
    </row>
    <row r="38" spans="1:7" ht="16.5">
      <c r="A38" s="20">
        <v>29</v>
      </c>
      <c r="B38" s="117"/>
      <c r="C38" s="29" t="s">
        <v>43</v>
      </c>
      <c r="D38" s="42" t="s">
        <v>41</v>
      </c>
      <c r="E38" s="52">
        <v>2</v>
      </c>
      <c r="F38" s="31"/>
      <c r="G38" s="25"/>
    </row>
    <row r="39" spans="1:7" ht="33">
      <c r="A39" s="20">
        <v>30</v>
      </c>
      <c r="B39" s="117"/>
      <c r="C39" s="29" t="s">
        <v>138</v>
      </c>
      <c r="D39" s="42" t="s">
        <v>41</v>
      </c>
      <c r="E39" s="52">
        <v>2</v>
      </c>
      <c r="F39" s="31"/>
      <c r="G39" s="25"/>
    </row>
    <row r="40" spans="1:7" ht="49.5">
      <c r="A40" s="20">
        <v>31</v>
      </c>
      <c r="B40" s="117"/>
      <c r="C40" s="29" t="s">
        <v>39</v>
      </c>
      <c r="D40" s="42" t="s">
        <v>41</v>
      </c>
      <c r="E40" s="52">
        <v>1</v>
      </c>
      <c r="F40" s="31"/>
      <c r="G40" s="25"/>
    </row>
    <row r="41" spans="1:7" ht="49.5">
      <c r="A41" s="20">
        <v>32</v>
      </c>
      <c r="B41" s="117"/>
      <c r="C41" s="29" t="s">
        <v>40</v>
      </c>
      <c r="D41" s="42" t="s">
        <v>41</v>
      </c>
      <c r="E41" s="52">
        <v>6</v>
      </c>
      <c r="F41" s="31"/>
      <c r="G41" s="25"/>
    </row>
    <row r="42" spans="1:7" ht="33">
      <c r="A42" s="20">
        <v>33</v>
      </c>
      <c r="B42" s="118"/>
      <c r="C42" s="29" t="s">
        <v>42</v>
      </c>
      <c r="D42" s="42" t="s">
        <v>5</v>
      </c>
      <c r="E42" s="52">
        <v>1</v>
      </c>
      <c r="F42" s="31"/>
      <c r="G42" s="25"/>
    </row>
    <row r="43" spans="1:7" ht="16.5">
      <c r="A43" s="78" t="s">
        <v>50</v>
      </c>
      <c r="B43" s="79" t="s">
        <v>50</v>
      </c>
      <c r="C43" s="113" t="s">
        <v>114</v>
      </c>
      <c r="D43" s="114"/>
      <c r="E43" s="114"/>
      <c r="F43" s="115"/>
      <c r="G43" s="80"/>
    </row>
  </sheetData>
  <sheetProtection/>
  <mergeCells count="7">
    <mergeCell ref="C43:F43"/>
    <mergeCell ref="B36:B42"/>
    <mergeCell ref="B12:B34"/>
    <mergeCell ref="B8:B10"/>
    <mergeCell ref="A1:G1"/>
    <mergeCell ref="A2:G3"/>
    <mergeCell ref="A4:G4"/>
  </mergeCells>
  <printOptions/>
  <pageMargins left="0.25" right="0.25" top="0.75" bottom="0.75" header="0.3" footer="0.3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C9" sqref="C9"/>
    </sheetView>
  </sheetViews>
  <sheetFormatPr defaultColWidth="9.33203125" defaultRowHeight="12"/>
  <cols>
    <col min="1" max="1" width="4.83203125" style="3" customWidth="1"/>
    <col min="2" max="2" width="14.33203125" style="3" customWidth="1"/>
    <col min="3" max="3" width="80.66015625" style="3" customWidth="1"/>
    <col min="4" max="4" width="8.33203125" style="3" customWidth="1"/>
    <col min="5" max="5" width="11" style="3" customWidth="1"/>
    <col min="6" max="6" width="11.66015625" style="3" customWidth="1"/>
    <col min="7" max="7" width="15.16015625" style="3" customWidth="1"/>
    <col min="8" max="16384" width="9.33203125" style="3" customWidth="1"/>
  </cols>
  <sheetData>
    <row r="1" spans="1:7" ht="26.25" customHeight="1">
      <c r="A1" s="124" t="s">
        <v>136</v>
      </c>
      <c r="B1" s="125"/>
      <c r="C1" s="125"/>
      <c r="D1" s="125"/>
      <c r="E1" s="125"/>
      <c r="F1" s="125"/>
      <c r="G1" s="126"/>
    </row>
    <row r="2" spans="1:8" ht="41.25" customHeight="1">
      <c r="A2" s="131" t="s">
        <v>116</v>
      </c>
      <c r="B2" s="131"/>
      <c r="C2" s="131"/>
      <c r="D2" s="131"/>
      <c r="E2" s="131"/>
      <c r="F2" s="131"/>
      <c r="G2" s="132"/>
      <c r="H2" s="97"/>
    </row>
    <row r="3" spans="1:8" ht="39.75" customHeight="1">
      <c r="A3" s="133"/>
      <c r="B3" s="133"/>
      <c r="C3" s="133"/>
      <c r="D3" s="133"/>
      <c r="E3" s="133"/>
      <c r="F3" s="133"/>
      <c r="G3" s="134"/>
      <c r="H3" s="97"/>
    </row>
    <row r="4" spans="1:9" ht="39.75" customHeight="1" thickBot="1">
      <c r="A4" s="81" t="s">
        <v>44</v>
      </c>
      <c r="B4" s="82"/>
      <c r="C4" s="82"/>
      <c r="D4" s="82"/>
      <c r="E4" s="82"/>
      <c r="F4" s="82"/>
      <c r="G4" s="83"/>
      <c r="I4" s="76"/>
    </row>
    <row r="5" spans="1:7" ht="39.75" customHeight="1" thickBot="1">
      <c r="A5" s="4" t="s">
        <v>45</v>
      </c>
      <c r="B5" s="5" t="s">
        <v>46</v>
      </c>
      <c r="C5" s="4" t="s">
        <v>47</v>
      </c>
      <c r="D5" s="4" t="s">
        <v>130</v>
      </c>
      <c r="E5" s="4" t="s">
        <v>0</v>
      </c>
      <c r="F5" s="6" t="s">
        <v>48</v>
      </c>
      <c r="G5" s="6" t="s">
        <v>49</v>
      </c>
    </row>
    <row r="6" spans="1:7" ht="13.5" thickBot="1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1" customHeight="1">
      <c r="A7" s="8" t="s">
        <v>50</v>
      </c>
      <c r="B7" s="9" t="s">
        <v>51</v>
      </c>
      <c r="C7" s="10" t="s">
        <v>52</v>
      </c>
      <c r="D7" s="9" t="s">
        <v>50</v>
      </c>
      <c r="E7" s="11" t="s">
        <v>50</v>
      </c>
      <c r="F7" s="12" t="s">
        <v>50</v>
      </c>
      <c r="G7" s="13" t="s">
        <v>50</v>
      </c>
    </row>
    <row r="8" spans="1:7" s="19" customFormat="1" ht="21" customHeight="1">
      <c r="A8" s="14">
        <v>1</v>
      </c>
      <c r="B8" s="15" t="s">
        <v>53</v>
      </c>
      <c r="C8" s="32" t="s">
        <v>54</v>
      </c>
      <c r="D8" s="15" t="s">
        <v>41</v>
      </c>
      <c r="E8" s="16">
        <v>1</v>
      </c>
      <c r="F8" s="17"/>
      <c r="G8" s="18"/>
    </row>
    <row r="9" spans="1:7" s="19" customFormat="1" ht="33">
      <c r="A9" s="20">
        <f>A8+1</f>
        <v>2</v>
      </c>
      <c r="B9" s="21" t="s">
        <v>55</v>
      </c>
      <c r="C9" s="32" t="s">
        <v>56</v>
      </c>
      <c r="D9" s="22" t="s">
        <v>57</v>
      </c>
      <c r="E9" s="23">
        <f>15.3*2</f>
        <v>30.6</v>
      </c>
      <c r="F9" s="24"/>
      <c r="G9" s="25"/>
    </row>
    <row r="10" spans="1:7" s="19" customFormat="1" ht="33">
      <c r="A10" s="20">
        <f>A9+1</f>
        <v>3</v>
      </c>
      <c r="B10" s="21" t="s">
        <v>55</v>
      </c>
      <c r="C10" s="32" t="s">
        <v>58</v>
      </c>
      <c r="D10" s="22" t="s">
        <v>13</v>
      </c>
      <c r="E10" s="23">
        <f>E9*0.1</f>
        <v>3.0600000000000005</v>
      </c>
      <c r="F10" s="24"/>
      <c r="G10" s="25"/>
    </row>
    <row r="11" spans="1:7" ht="16.5">
      <c r="A11" s="20" t="s">
        <v>50</v>
      </c>
      <c r="B11" s="127" t="s">
        <v>59</v>
      </c>
      <c r="C11" s="26" t="s">
        <v>60</v>
      </c>
      <c r="D11" s="21" t="s">
        <v>50</v>
      </c>
      <c r="E11" s="24" t="s">
        <v>50</v>
      </c>
      <c r="F11" s="27" t="s">
        <v>50</v>
      </c>
      <c r="G11" s="28" t="s">
        <v>50</v>
      </c>
    </row>
    <row r="12" spans="1:7" ht="34.5" customHeight="1">
      <c r="A12" s="20">
        <f>A10+1</f>
        <v>4</v>
      </c>
      <c r="B12" s="127"/>
      <c r="C12" s="29" t="s">
        <v>61</v>
      </c>
      <c r="D12" s="22" t="s">
        <v>57</v>
      </c>
      <c r="E12" s="30">
        <f>5*2+Q17</f>
        <v>10</v>
      </c>
      <c r="F12" s="31"/>
      <c r="G12" s="25"/>
    </row>
    <row r="13" spans="1:11" ht="49.5">
      <c r="A13" s="20">
        <f>1+A12</f>
        <v>5</v>
      </c>
      <c r="B13" s="127"/>
      <c r="C13" s="32" t="s">
        <v>62</v>
      </c>
      <c r="D13" s="22" t="s">
        <v>6</v>
      </c>
      <c r="E13" s="33">
        <f>21+2.3+6</f>
        <v>29.3</v>
      </c>
      <c r="F13" s="34"/>
      <c r="G13" s="25"/>
      <c r="K13" s="19"/>
    </row>
    <row r="14" spans="1:7" ht="49.5">
      <c r="A14" s="20">
        <f>1+A13</f>
        <v>6</v>
      </c>
      <c r="B14" s="127"/>
      <c r="C14" s="32" t="s">
        <v>63</v>
      </c>
      <c r="D14" s="22" t="s">
        <v>6</v>
      </c>
      <c r="E14" s="33">
        <f>5</f>
        <v>5</v>
      </c>
      <c r="F14" s="34"/>
      <c r="G14" s="25"/>
    </row>
    <row r="15" spans="1:7" ht="33" customHeight="1">
      <c r="A15" s="20">
        <f>1+A14</f>
        <v>7</v>
      </c>
      <c r="B15" s="127"/>
      <c r="C15" s="32" t="s">
        <v>64</v>
      </c>
      <c r="D15" s="22" t="s">
        <v>57</v>
      </c>
      <c r="E15" s="33">
        <f>38+1.5+6.75</f>
        <v>46.25</v>
      </c>
      <c r="F15" s="34"/>
      <c r="G15" s="25"/>
    </row>
    <row r="16" spans="1:7" ht="49.5">
      <c r="A16" s="20">
        <f>1+A15</f>
        <v>8</v>
      </c>
      <c r="B16" s="127"/>
      <c r="C16" s="32" t="s">
        <v>65</v>
      </c>
      <c r="D16" s="22" t="s">
        <v>57</v>
      </c>
      <c r="E16" s="33">
        <f>E12</f>
        <v>10</v>
      </c>
      <c r="F16" s="34"/>
      <c r="G16" s="25"/>
    </row>
    <row r="17" spans="1:7" ht="33">
      <c r="A17" s="20">
        <f>1+A16</f>
        <v>9</v>
      </c>
      <c r="B17" s="21" t="s">
        <v>66</v>
      </c>
      <c r="C17" s="32" t="s">
        <v>67</v>
      </c>
      <c r="D17" s="22" t="s">
        <v>41</v>
      </c>
      <c r="E17" s="33">
        <v>1</v>
      </c>
      <c r="F17" s="34"/>
      <c r="G17" s="25"/>
    </row>
    <row r="18" spans="1:7" ht="16.5">
      <c r="A18" s="35" t="s">
        <v>50</v>
      </c>
      <c r="B18" s="36" t="s">
        <v>68</v>
      </c>
      <c r="C18" s="37" t="s">
        <v>69</v>
      </c>
      <c r="D18" s="36" t="s">
        <v>50</v>
      </c>
      <c r="E18" s="38" t="s">
        <v>50</v>
      </c>
      <c r="F18" s="39" t="s">
        <v>50</v>
      </c>
      <c r="G18" s="40" t="s">
        <v>50</v>
      </c>
    </row>
    <row r="19" spans="1:7" ht="33">
      <c r="A19" s="41">
        <f>A17+1</f>
        <v>10</v>
      </c>
      <c r="B19" s="22" t="s">
        <v>70</v>
      </c>
      <c r="C19" s="32" t="s">
        <v>71</v>
      </c>
      <c r="D19" s="42" t="s">
        <v>72</v>
      </c>
      <c r="E19" s="43">
        <f>12*0.5*0.1</f>
        <v>0.6000000000000001</v>
      </c>
      <c r="F19" s="34"/>
      <c r="G19" s="25"/>
    </row>
    <row r="20" spans="1:7" ht="49.5">
      <c r="A20" s="41">
        <f>A19+1</f>
        <v>11</v>
      </c>
      <c r="B20" s="22" t="s">
        <v>73</v>
      </c>
      <c r="C20" s="32" t="s">
        <v>74</v>
      </c>
      <c r="D20" s="22" t="s">
        <v>72</v>
      </c>
      <c r="E20" s="33">
        <f>15.3*1.6*0.6</f>
        <v>14.688000000000002</v>
      </c>
      <c r="F20" s="34"/>
      <c r="G20" s="25"/>
    </row>
    <row r="21" spans="1:7" ht="16.5">
      <c r="A21" s="35" t="s">
        <v>50</v>
      </c>
      <c r="B21" s="36" t="s">
        <v>75</v>
      </c>
      <c r="C21" s="37" t="s">
        <v>76</v>
      </c>
      <c r="D21" s="36" t="s">
        <v>50</v>
      </c>
      <c r="E21" s="38" t="s">
        <v>50</v>
      </c>
      <c r="F21" s="39" t="s">
        <v>50</v>
      </c>
      <c r="G21" s="40" t="s">
        <v>50</v>
      </c>
    </row>
    <row r="22" spans="1:7" ht="33" customHeight="1">
      <c r="A22" s="20">
        <f>1+A20</f>
        <v>12</v>
      </c>
      <c r="B22" s="44" t="s">
        <v>77</v>
      </c>
      <c r="C22" s="45" t="s">
        <v>78</v>
      </c>
      <c r="D22" s="44" t="s">
        <v>57</v>
      </c>
      <c r="E22" s="46">
        <f>E16</f>
        <v>10</v>
      </c>
      <c r="F22" s="47"/>
      <c r="G22" s="25"/>
    </row>
    <row r="23" spans="1:7" ht="18" customHeight="1">
      <c r="A23" s="20">
        <f>1+A22</f>
        <v>13</v>
      </c>
      <c r="B23" s="48" t="s">
        <v>77</v>
      </c>
      <c r="C23" s="49" t="s">
        <v>79</v>
      </c>
      <c r="D23" s="50" t="s">
        <v>57</v>
      </c>
      <c r="E23" s="46">
        <f>E22+(21.5*2.08)+(12*0.56)</f>
        <v>61.44</v>
      </c>
      <c r="F23" s="47"/>
      <c r="G23" s="25"/>
    </row>
    <row r="24" spans="1:7" ht="34.5">
      <c r="A24" s="20">
        <f>1+A23</f>
        <v>14</v>
      </c>
      <c r="B24" s="44" t="s">
        <v>80</v>
      </c>
      <c r="C24" s="45" t="s">
        <v>81</v>
      </c>
      <c r="D24" s="44" t="s">
        <v>57</v>
      </c>
      <c r="E24" s="46">
        <f>E22</f>
        <v>10</v>
      </c>
      <c r="F24" s="47"/>
      <c r="G24" s="25"/>
    </row>
    <row r="25" spans="1:7" ht="33">
      <c r="A25" s="20">
        <f>1+A24</f>
        <v>15</v>
      </c>
      <c r="B25" s="44"/>
      <c r="C25" s="32" t="s">
        <v>82</v>
      </c>
      <c r="D25" s="44" t="s">
        <v>57</v>
      </c>
      <c r="E25" s="46">
        <f>E23+6.75</f>
        <v>68.19</v>
      </c>
      <c r="F25" s="47"/>
      <c r="G25" s="25"/>
    </row>
    <row r="26" spans="1:7" ht="33">
      <c r="A26" s="20">
        <f>1+A25</f>
        <v>16</v>
      </c>
      <c r="B26" s="22" t="s">
        <v>83</v>
      </c>
      <c r="C26" s="32" t="s">
        <v>84</v>
      </c>
      <c r="D26" s="44" t="s">
        <v>57</v>
      </c>
      <c r="E26" s="33">
        <f>E24</f>
        <v>10</v>
      </c>
      <c r="F26" s="34"/>
      <c r="G26" s="25"/>
    </row>
    <row r="27" spans="1:7" ht="16.5">
      <c r="A27" s="35" t="s">
        <v>50</v>
      </c>
      <c r="B27" s="36" t="s">
        <v>85</v>
      </c>
      <c r="C27" s="37" t="s">
        <v>86</v>
      </c>
      <c r="D27" s="36" t="s">
        <v>50</v>
      </c>
      <c r="E27" s="38" t="s">
        <v>50</v>
      </c>
      <c r="F27" s="39" t="s">
        <v>50</v>
      </c>
      <c r="G27" s="40" t="s">
        <v>50</v>
      </c>
    </row>
    <row r="28" spans="1:7" ht="33">
      <c r="A28" s="20">
        <f>1+A26</f>
        <v>17</v>
      </c>
      <c r="B28" s="21" t="s">
        <v>87</v>
      </c>
      <c r="C28" s="32" t="s">
        <v>88</v>
      </c>
      <c r="D28" s="51" t="s">
        <v>57</v>
      </c>
      <c r="E28" s="33">
        <f>E26</f>
        <v>10</v>
      </c>
      <c r="F28" s="34"/>
      <c r="G28" s="25"/>
    </row>
    <row r="29" spans="1:7" ht="13.5" customHeight="1">
      <c r="A29" s="35" t="s">
        <v>50</v>
      </c>
      <c r="B29" s="36" t="s">
        <v>89</v>
      </c>
      <c r="C29" s="37" t="s">
        <v>90</v>
      </c>
      <c r="D29" s="36" t="s">
        <v>50</v>
      </c>
      <c r="E29" s="38" t="s">
        <v>50</v>
      </c>
      <c r="F29" s="39" t="s">
        <v>50</v>
      </c>
      <c r="G29" s="40" t="s">
        <v>50</v>
      </c>
    </row>
    <row r="30" spans="1:7" ht="33" customHeight="1">
      <c r="A30" s="41">
        <f>1+A28</f>
        <v>18</v>
      </c>
      <c r="B30" s="42" t="s">
        <v>91</v>
      </c>
      <c r="C30" s="29" t="s">
        <v>92</v>
      </c>
      <c r="D30" s="22" t="s">
        <v>57</v>
      </c>
      <c r="E30" s="52">
        <f>21.5*1.6</f>
        <v>34.4</v>
      </c>
      <c r="F30" s="53"/>
      <c r="G30" s="25"/>
    </row>
    <row r="31" spans="1:7" ht="33" customHeight="1">
      <c r="A31" s="35" t="s">
        <v>50</v>
      </c>
      <c r="B31" s="36" t="s">
        <v>93</v>
      </c>
      <c r="C31" s="37" t="s">
        <v>94</v>
      </c>
      <c r="D31" s="54" t="s">
        <v>50</v>
      </c>
      <c r="E31" s="39" t="s">
        <v>50</v>
      </c>
      <c r="F31" s="39" t="s">
        <v>50</v>
      </c>
      <c r="G31" s="40" t="s">
        <v>50</v>
      </c>
    </row>
    <row r="32" spans="1:7" ht="33" customHeight="1">
      <c r="A32" s="41">
        <v>19</v>
      </c>
      <c r="B32" s="42" t="s">
        <v>95</v>
      </c>
      <c r="C32" s="29" t="s">
        <v>96</v>
      </c>
      <c r="D32" s="22" t="s">
        <v>97</v>
      </c>
      <c r="E32" s="52">
        <v>1</v>
      </c>
      <c r="F32" s="53"/>
      <c r="G32" s="25"/>
    </row>
    <row r="33" spans="1:7" ht="16.5">
      <c r="A33" s="35" t="s">
        <v>50</v>
      </c>
      <c r="B33" s="36" t="s">
        <v>98</v>
      </c>
      <c r="C33" s="37" t="s">
        <v>99</v>
      </c>
      <c r="D33" s="54" t="s">
        <v>50</v>
      </c>
      <c r="E33" s="39" t="s">
        <v>50</v>
      </c>
      <c r="F33" s="39" t="s">
        <v>50</v>
      </c>
      <c r="G33" s="40" t="s">
        <v>50</v>
      </c>
    </row>
    <row r="34" spans="1:7" ht="33">
      <c r="A34" s="20">
        <v>20</v>
      </c>
      <c r="B34" s="42" t="s">
        <v>100</v>
      </c>
      <c r="C34" s="29" t="s">
        <v>101</v>
      </c>
      <c r="D34" s="42" t="s">
        <v>6</v>
      </c>
      <c r="E34" s="52">
        <v>10.5</v>
      </c>
      <c r="F34" s="31"/>
      <c r="G34" s="25"/>
    </row>
    <row r="35" spans="1:7" ht="33">
      <c r="A35" s="20">
        <f aca="true" t="shared" si="0" ref="A35:A40">A34+1</f>
        <v>21</v>
      </c>
      <c r="B35" s="42" t="s">
        <v>100</v>
      </c>
      <c r="C35" s="29" t="s">
        <v>102</v>
      </c>
      <c r="D35" s="42" t="s">
        <v>6</v>
      </c>
      <c r="E35" s="52">
        <v>5</v>
      </c>
      <c r="F35" s="31"/>
      <c r="G35" s="25"/>
    </row>
    <row r="36" spans="1:7" ht="33">
      <c r="A36" s="20">
        <f t="shared" si="0"/>
        <v>22</v>
      </c>
      <c r="B36" s="21" t="s">
        <v>103</v>
      </c>
      <c r="C36" s="55" t="s">
        <v>104</v>
      </c>
      <c r="D36" s="22" t="s">
        <v>57</v>
      </c>
      <c r="E36" s="33">
        <f>38+6.75</f>
        <v>44.75</v>
      </c>
      <c r="F36" s="34"/>
      <c r="G36" s="25"/>
    </row>
    <row r="37" spans="1:7" ht="33">
      <c r="A37" s="20">
        <f t="shared" si="0"/>
        <v>23</v>
      </c>
      <c r="B37" s="21" t="s">
        <v>103</v>
      </c>
      <c r="C37" s="55" t="s">
        <v>105</v>
      </c>
      <c r="D37" s="22" t="s">
        <v>57</v>
      </c>
      <c r="E37" s="33">
        <f>12*0.5</f>
        <v>6</v>
      </c>
      <c r="F37" s="34"/>
      <c r="G37" s="25"/>
    </row>
    <row r="38" spans="1:7" ht="33">
      <c r="A38" s="20">
        <f t="shared" si="0"/>
        <v>24</v>
      </c>
      <c r="B38" s="21" t="s">
        <v>103</v>
      </c>
      <c r="C38" s="55" t="s">
        <v>106</v>
      </c>
      <c r="D38" s="22" t="s">
        <v>57</v>
      </c>
      <c r="E38" s="33">
        <f>0.3*(4.2+2+4.2+2)</f>
        <v>3.7199999999999998</v>
      </c>
      <c r="F38" s="34"/>
      <c r="G38" s="25"/>
    </row>
    <row r="39" spans="1:7" ht="33">
      <c r="A39" s="20">
        <f t="shared" si="0"/>
        <v>25</v>
      </c>
      <c r="B39" s="42" t="s">
        <v>107</v>
      </c>
      <c r="C39" s="29" t="s">
        <v>108</v>
      </c>
      <c r="D39" s="42" t="s">
        <v>6</v>
      </c>
      <c r="E39" s="52">
        <v>21.5</v>
      </c>
      <c r="F39" s="34"/>
      <c r="G39" s="25"/>
    </row>
    <row r="40" spans="1:7" ht="33">
      <c r="A40" s="20">
        <f t="shared" si="0"/>
        <v>26</v>
      </c>
      <c r="B40" s="42" t="s">
        <v>107</v>
      </c>
      <c r="C40" s="29" t="s">
        <v>109</v>
      </c>
      <c r="D40" s="42" t="s">
        <v>6</v>
      </c>
      <c r="E40" s="52">
        <f>12</f>
        <v>12</v>
      </c>
      <c r="F40" s="53"/>
      <c r="G40" s="25"/>
    </row>
    <row r="41" spans="1:7" ht="16.5">
      <c r="A41" s="56" t="s">
        <v>50</v>
      </c>
      <c r="B41" s="57" t="s">
        <v>110</v>
      </c>
      <c r="C41" s="58" t="s">
        <v>111</v>
      </c>
      <c r="D41" s="59" t="s">
        <v>50</v>
      </c>
      <c r="E41" s="60" t="s">
        <v>50</v>
      </c>
      <c r="F41" s="60" t="s">
        <v>50</v>
      </c>
      <c r="G41" s="61" t="s">
        <v>50</v>
      </c>
    </row>
    <row r="42" spans="1:7" ht="17.25" thickBot="1">
      <c r="A42" s="62">
        <f>A40+1</f>
        <v>27</v>
      </c>
      <c r="B42" s="63" t="s">
        <v>112</v>
      </c>
      <c r="C42" s="64" t="s">
        <v>113</v>
      </c>
      <c r="D42" s="63" t="s">
        <v>97</v>
      </c>
      <c r="E42" s="65">
        <v>1</v>
      </c>
      <c r="F42" s="66"/>
      <c r="G42" s="67"/>
    </row>
    <row r="43" spans="1:7" ht="17.25" thickBot="1">
      <c r="A43" s="96" t="s">
        <v>50</v>
      </c>
      <c r="B43" s="95" t="s">
        <v>50</v>
      </c>
      <c r="C43" s="128" t="s">
        <v>114</v>
      </c>
      <c r="D43" s="129"/>
      <c r="E43" s="129"/>
      <c r="F43" s="130"/>
      <c r="G43" s="94"/>
    </row>
    <row r="44" spans="1:7" ht="12.75">
      <c r="A44" s="68"/>
      <c r="B44" s="69"/>
      <c r="C44" s="69"/>
      <c r="D44" s="69"/>
      <c r="E44" s="70"/>
      <c r="F44" s="70"/>
      <c r="G44" s="71"/>
    </row>
    <row r="45" spans="1:7" ht="12.75">
      <c r="A45" s="68"/>
      <c r="B45" s="69"/>
      <c r="C45" s="69"/>
      <c r="D45" s="69"/>
      <c r="E45" s="70"/>
      <c r="F45" s="70"/>
      <c r="G45" s="72"/>
    </row>
    <row r="46" spans="1:7" ht="12.75">
      <c r="A46" s="68"/>
      <c r="B46" s="69"/>
      <c r="C46" s="73"/>
      <c r="D46" s="69"/>
      <c r="E46" s="70"/>
      <c r="F46" s="70"/>
      <c r="G46" s="72"/>
    </row>
    <row r="47" ht="12.75">
      <c r="G47" s="74"/>
    </row>
    <row r="48" ht="12.75">
      <c r="C48" s="75"/>
    </row>
  </sheetData>
  <sheetProtection/>
  <mergeCells count="4">
    <mergeCell ref="A1:G1"/>
    <mergeCell ref="B11:B16"/>
    <mergeCell ref="C43:F43"/>
    <mergeCell ref="A2:G3"/>
  </mergeCells>
  <hyperlinks>
    <hyperlink ref="B42" r:id="rId1" display="C:\Users\chrastekm\AppData\Local\Microsoft\Windows\01_Dokumenty bie%C5%BC%C4%85ce\OST_GDDKiA\ost_2_35_inwest\ost\d090101a.htm"/>
  </hyperlinks>
  <printOptions horizontalCentered="1"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"/>
  <sheetViews>
    <sheetView view="pageBreakPreview" zoomScale="140" zoomScaleSheetLayoutView="140" zoomScalePageLayoutView="0" workbookViewId="0" topLeftCell="A1">
      <selection activeCell="E8" sqref="E8"/>
    </sheetView>
  </sheetViews>
  <sheetFormatPr defaultColWidth="9.33203125" defaultRowHeight="12"/>
  <cols>
    <col min="1" max="1" width="5.83203125" style="84" customWidth="1"/>
    <col min="2" max="2" width="60.5" style="84" customWidth="1"/>
    <col min="3" max="3" width="17.16015625" style="84" customWidth="1"/>
    <col min="4" max="4" width="9.33203125" style="84" customWidth="1"/>
    <col min="5" max="5" width="28.83203125" style="84" customWidth="1"/>
    <col min="6" max="16384" width="9.33203125" style="84" customWidth="1"/>
  </cols>
  <sheetData>
    <row r="3" spans="2:3" ht="12.75">
      <c r="B3" s="135" t="s">
        <v>118</v>
      </c>
      <c r="C3" s="135"/>
    </row>
    <row r="4" spans="2:3" ht="12.75">
      <c r="B4" s="135"/>
      <c r="C4" s="135"/>
    </row>
    <row r="5" spans="1:6" ht="62.25" customHeight="1" thickBot="1">
      <c r="A5" s="136" t="s">
        <v>129</v>
      </c>
      <c r="B5" s="136"/>
      <c r="C5" s="136"/>
      <c r="D5" s="85"/>
      <c r="E5" s="85"/>
      <c r="F5" s="85"/>
    </row>
    <row r="6" spans="1:3" ht="22.5" customHeight="1" thickBot="1">
      <c r="A6" s="112" t="s">
        <v>119</v>
      </c>
      <c r="B6" s="86" t="s">
        <v>120</v>
      </c>
      <c r="C6" s="110" t="s">
        <v>121</v>
      </c>
    </row>
    <row r="7" spans="1:3" ht="24" customHeight="1">
      <c r="A7" s="111" t="s">
        <v>122</v>
      </c>
      <c r="B7" s="88" t="s">
        <v>127</v>
      </c>
      <c r="C7" s="89"/>
    </row>
    <row r="8" spans="1:3" ht="21.75" customHeight="1" thickBot="1">
      <c r="A8" s="87" t="s">
        <v>123</v>
      </c>
      <c r="B8" s="88" t="s">
        <v>128</v>
      </c>
      <c r="C8" s="89"/>
    </row>
    <row r="9" spans="1:5" ht="18" customHeight="1">
      <c r="A9" s="108"/>
      <c r="B9" s="105" t="s">
        <v>124</v>
      </c>
      <c r="C9" s="103"/>
      <c r="E9" s="90"/>
    </row>
    <row r="10" spans="1:3" ht="18.75" customHeight="1">
      <c r="A10" s="109"/>
      <c r="B10" s="106" t="s">
        <v>125</v>
      </c>
      <c r="C10" s="104"/>
    </row>
    <row r="11" spans="1:5" ht="18.75" customHeight="1" thickBot="1">
      <c r="A11" s="109"/>
      <c r="B11" s="107" t="s">
        <v>126</v>
      </c>
      <c r="C11" s="91"/>
      <c r="E11" s="92"/>
    </row>
    <row r="13" spans="2:4" ht="12.75">
      <c r="B13" s="93"/>
      <c r="C13" s="93"/>
      <c r="D13" s="93"/>
    </row>
    <row r="15" ht="12.75">
      <c r="C15" s="93"/>
    </row>
  </sheetData>
  <sheetProtection/>
  <mergeCells count="2">
    <mergeCell ref="B3:C4"/>
    <mergeCell ref="A5:C5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</dc:creator>
  <cp:keywords/>
  <dc:description/>
  <cp:lastModifiedBy>Joanna Wojcik</cp:lastModifiedBy>
  <cp:lastPrinted>2020-10-13T06:39:42Z</cp:lastPrinted>
  <dcterms:created xsi:type="dcterms:W3CDTF">2012-04-17T11:35:50Z</dcterms:created>
  <dcterms:modified xsi:type="dcterms:W3CDTF">2020-10-13T08:05:21Z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