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435" activeTab="1"/>
  </bookViews>
  <sheets>
    <sheet name="CHODNIK_25+533-25+654" sheetId="1" r:id="rId1"/>
    <sheet name="Chodnik_25+678-25+769" sheetId="2" r:id="rId2"/>
    <sheet name="ZZK" sheetId="3" r:id="rId3"/>
  </sheets>
  <externalReferences>
    <externalReference r:id="rId6"/>
  </externalReferences>
  <definedNames>
    <definedName name="Excel_BuiltIn_Print_Area_1">#REF!</definedName>
    <definedName name="Excel_BuiltIn_Print_Area_11">#REF!</definedName>
    <definedName name="Excel_BuiltIn_Print_Area_1_1">#REF!</definedName>
    <definedName name="Excel_BuiltIn_Print_Area_1_11">#REF!</definedName>
    <definedName name="Excel_BuiltIn_Print_Area_1_1_1">#REF!</definedName>
    <definedName name="Excel_BuiltIn_Print_Area_1_1_1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1_1_1_1_1_1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'CHODNIK_25+533-25+654'!$A$1:$G$33</definedName>
    <definedName name="_xlnm.Print_Area" localSheetId="1">'Chodnik_25+678-25+769'!$A$1:$G$43</definedName>
    <definedName name="_xlnm.Print_Area" localSheetId="2">'ZZK'!$A$1:$C$10</definedName>
  </definedNames>
  <calcPr fullCalcOnLoad="1"/>
</workbook>
</file>

<file path=xl/sharedStrings.xml><?xml version="1.0" encoding="utf-8"?>
<sst xmlns="http://schemas.openxmlformats.org/spreadsheetml/2006/main" count="276" uniqueCount="106">
  <si>
    <t xml:space="preserve">   </t>
  </si>
  <si>
    <t>Pozycja wg 
specyfikacji</t>
  </si>
  <si>
    <t>Wyszczególnienie elementów
 rozliczeniowych</t>
  </si>
  <si>
    <t>Wartość</t>
  </si>
  <si>
    <t>x</t>
  </si>
  <si>
    <t>szt.</t>
  </si>
  <si>
    <t>m2</t>
  </si>
  <si>
    <t>m</t>
  </si>
  <si>
    <t>Skropienie asfaltem warstw podbudowy</t>
  </si>
  <si>
    <t>D.06.00.00</t>
  </si>
  <si>
    <t>D.08.00.00</t>
  </si>
  <si>
    <t>D.04.03.01.</t>
  </si>
  <si>
    <t>D.04.05.01.</t>
  </si>
  <si>
    <t>Warstwa gruntu stabilizowanego cementem o Rm=2,5 MPa, grub. 25 cm - gruntocement przygotowywany w betoniarce w miejscu wbudowania, z pielęgnacją podbudowy przez posypanie piaskiem i polewanie wodą 
- trasa główna ( przebieg w wykopie) 
- nawierzchnia ronda 
razem:</t>
  </si>
  <si>
    <t>D.03.00.00.</t>
  </si>
  <si>
    <t>Wykonanie kanalizacji z rur kanalizacyjnych PVC SN12 o śr. 200 mm</t>
  </si>
  <si>
    <t xml:space="preserve">Studzienki ściekowe uliczne betonowe o śr.500 mm z osadnikiem H=0,8m </t>
  </si>
  <si>
    <t>Cięcie piłą mechaniczną nawierzchni bitumicznej średnio do 10 cm</t>
  </si>
  <si>
    <t>Ustawienie krawężników betonowych 15x22 cm najazdowych na ławie betonowej z oporem z betonu C12/15</t>
  </si>
  <si>
    <t>Ustawienie krawężników betonowych 15x30 cm ulicznych na ławie betonowej z oporem z betonu C12/15</t>
  </si>
  <si>
    <t>Razem wartość robót (netto)</t>
  </si>
  <si>
    <t>Lp</t>
  </si>
  <si>
    <t>Jednostka</t>
  </si>
  <si>
    <t>Ilość</t>
  </si>
  <si>
    <t>Cena jedn.</t>
  </si>
  <si>
    <t>D.01.00.00</t>
  </si>
  <si>
    <t>D.01.02.04</t>
  </si>
  <si>
    <t>Rozbiórka elementów dróg</t>
  </si>
  <si>
    <t>Cięcie mechaniczne nawierzchni z mas mineralno-asfaltowych; gr. 10 cm</t>
  </si>
  <si>
    <t>D.02.00.00</t>
  </si>
  <si>
    <t>D.02.01.01</t>
  </si>
  <si>
    <t>Wykonanie wykopów</t>
  </si>
  <si>
    <t>D.02.03.01</t>
  </si>
  <si>
    <t>Wykonanie nasypów</t>
  </si>
  <si>
    <t>D.04.00.00</t>
  </si>
  <si>
    <t>D.04.06.01b</t>
  </si>
  <si>
    <t>D.05.00.00</t>
  </si>
  <si>
    <t>D.05.03.17</t>
  </si>
  <si>
    <t xml:space="preserve">Remont cząstkowy nawierzchni bitumicznych </t>
  </si>
  <si>
    <t>D.08.02.02</t>
  </si>
  <si>
    <r>
      <t>m</t>
    </r>
    <r>
      <rPr>
        <vertAlign val="superscript"/>
        <sz val="11"/>
        <rFont val="Arial Narrow"/>
        <family val="2"/>
      </rPr>
      <t>2</t>
    </r>
  </si>
  <si>
    <r>
      <t>m</t>
    </r>
    <r>
      <rPr>
        <vertAlign val="superscript"/>
        <sz val="11"/>
        <rFont val="Arial Narrow"/>
        <family val="2"/>
      </rPr>
      <t>3</t>
    </r>
  </si>
  <si>
    <t>Wykonanie podbudowy z betonu cementowego C12/15 grub. średnio 20 cm (uzupełnienie podbudowy przy krawężniku)</t>
  </si>
  <si>
    <t>Plantowanie skarp, humusowanie z obsianiem trawą przy grubości warstwy ziemi urodzajnej (humusu) 10 cm; wraz z zakupemi dowozem humusu</t>
  </si>
  <si>
    <t>Rozebranie nawierzchni z mas mineralno-asfaltowych grub. średnio 10 cm z załadunkiem, wywozem na składowisko Wykonawcy i utylizacją</t>
  </si>
  <si>
    <t>Rozebranie obrzeży betonowych 8*30 cm na ławie betonowej  z załadunkiem, wywozem na składowisko Wykonawcy i utylizacją</t>
  </si>
  <si>
    <t>Rozbiórka krawężnika betonowego o wym. 15x30 cm wraz z rozbiórką ław  oraz  załadunkiem, wywozem na składowisko Wykonawcy i utylizacją</t>
  </si>
  <si>
    <t>Rozbiórka krawężnika kamiennego wraz z rozbiórką ław  oraz  załadunkiem, wywozem na składowisko Wykonawcy i utylizacją</t>
  </si>
  <si>
    <t>Rozbiórka chodnika z betonowej kostki brukowej  z załadunkiem, wywozem na składowisko Wykonawcy i utylizacją</t>
  </si>
  <si>
    <t>Regulacja pionowa studzienek urządzeń podziemnych betonem C16/20 (studnia tel-kom)</t>
  </si>
  <si>
    <t>Regulacja pionowa studzienek urządzeń podziemnych betonem C16/20 (studzienka ściekowa)</t>
  </si>
  <si>
    <t>Ułożenie obrzeża betonowego 8x30 cm na ławie betonowej z oporem z betonu C12/15 grub. 10 cm</t>
  </si>
  <si>
    <t>D-01.02.01</t>
  </si>
  <si>
    <t>D-04.04.02b</t>
  </si>
  <si>
    <r>
      <t>Podbudowa z mieszanki kruszywa niezwiązanego C</t>
    </r>
    <r>
      <rPr>
        <vertAlign val="subscript"/>
        <sz val="11"/>
        <rFont val="Arial Narrow"/>
        <family val="2"/>
      </rPr>
      <t>90/3</t>
    </r>
    <r>
      <rPr>
        <sz val="11"/>
        <rFont val="Arial Narrow"/>
        <family val="2"/>
      </rPr>
      <t xml:space="preserve"> 0/31,5 stabilizowanego mechanicznie grubości 15 cm </t>
    </r>
  </si>
  <si>
    <t>D-04.01.01</t>
  </si>
  <si>
    <t>D-05.03.23.a</t>
  </si>
  <si>
    <t>Koryto pod konstrukcję nawierzchni wraz z profilowaniem i zagęszczeniem podłoża, głębokości średnio 24 cm wraz z wywozem ziemi z korytowania i utylizacją</t>
  </si>
  <si>
    <t>Umocnienie skarp płytami betonowymi, ażurowymi o wymiarach 60x40x8 cm; układane na warstwie betonu C12/15 grub. 10 cm</t>
  </si>
  <si>
    <t>Karczowanie krzaków, samosiejek, odrostów i poszycia wraz z lokalnym przycięciem gałęzi drzew nad chodnikiem, łącznie z oczyszczeniem terenu z pozostałości po wykarczowaniu oraz wywiezienie na odkład Wykonawcy wraz z utylizacją</t>
  </si>
  <si>
    <t>Wykonanie i zagęszczanie mechaniczne warstwy mrozoochronnej grub. 15 cm z piasku wraz z pozyskaniem i dowozem gruntu</t>
  </si>
  <si>
    <t xml:space="preserve">Profilowanie i zagęszczenie podłoża pod warstwy konstrukcyjne nawierzchni </t>
  </si>
  <si>
    <t xml:space="preserve">Nawierzchnia z kostki brukowej betonowej grubości 8 cm w kolorze grafitowym (lub innym uzgodnionym z Zamawiającym) na podsypce cementowo -piaskowej 1:4 grubości 3 cm </t>
  </si>
  <si>
    <t xml:space="preserve">Ułożenie chodnika z  z betonowej kostki brukowej grub. 8 cm (szarej) na podsypce cementowo piaskowej grub. 3 cm </t>
  </si>
  <si>
    <t>Ułożenie chodnika z  z betonowej kostki brukowej grub. 8 cm (szarej) na podsypce cementowo piaskowej grub. 3 cm</t>
  </si>
  <si>
    <t>D.03.02.01</t>
  </si>
  <si>
    <t>D.04.01.01</t>
  </si>
  <si>
    <t>D.04.02.01</t>
  </si>
  <si>
    <t>D.05.03.00</t>
  </si>
  <si>
    <t>D.06.01.01</t>
  </si>
  <si>
    <t>D.08.03.01</t>
  </si>
  <si>
    <t>Rozebranie podbudowy z kruszywa, gruzu, kamienia, itp.  grub. do 25 cm z załadunkiem, wywozem na składowisko Wykonawcy i utylizacją</t>
  </si>
  <si>
    <t>Remont cząstkowy nawierzchni bitumicznych asfaltowych mieszankami min.-asf. – uzupełnienie masą bitumiczną na gorąco AC11S nawierzchni wokół krawężników ; grub. w-wy 5 cm</t>
  </si>
  <si>
    <t>Plantowanie skarp, humusowanie z obsianiem trawą przy grubości warstwy ziemi urodzajnej (humusu) 10 cm; wraz z zakupem i dowozem humusu</t>
  </si>
  <si>
    <t xml:space="preserve">Odcinek B: od km 25+678 do km 25+769 </t>
  </si>
  <si>
    <t>Przebudowa drogi woj. nr 283 w zakresie chodnika, ul. Zielonogórska w m. Kożuchów</t>
  </si>
  <si>
    <t xml:space="preserve">Wykopy w gruncie  z transportem urobku na odkład Wykonawcy z utylizacją </t>
  </si>
  <si>
    <t>Korytowanie na głębokość śr. do 30 cm</t>
  </si>
  <si>
    <t>Wykopy mechaniczne  z transportem urobku z ukopu Wykonawcy (grunt na nasypy)</t>
  </si>
  <si>
    <t>Wykopy mechaniczne  z transportem urobku na odkład Wykonawcy wraz z utylizacją (rowek pod ławę betonową krawężnika i obrzeża)</t>
  </si>
  <si>
    <t>Wykopy mechaniczne z transportem urobku na odkład Wykonawcy wraz z utylizacją (nadmiar gruntu z wykopu)</t>
  </si>
  <si>
    <t>Formowanie i zagęszczanie nasypów</t>
  </si>
  <si>
    <t xml:space="preserve">ROBOTY PRZYGOTOWAWCZE  </t>
  </si>
  <si>
    <t xml:space="preserve">ROBOTY ZIEMNE  </t>
  </si>
  <si>
    <t xml:space="preserve">ODWODNIENIE KORPUSU DROGOWEGO </t>
  </si>
  <si>
    <t xml:space="preserve">PODBUDOWA  </t>
  </si>
  <si>
    <t xml:space="preserve">NAWIERZCHNIE  </t>
  </si>
  <si>
    <t xml:space="preserve">ELEMENTY ULIC  </t>
  </si>
  <si>
    <t xml:space="preserve">ROBOTY WYKOŃCZENIOWE   </t>
  </si>
  <si>
    <t xml:space="preserve">PODBUDOWY  </t>
  </si>
  <si>
    <t xml:space="preserve">ROBOTY WYKOŃCZENIOWE  </t>
  </si>
  <si>
    <r>
      <t>CPV – 45233000-9</t>
    </r>
    <r>
      <rPr>
        <sz val="11"/>
        <rFont val="Arial Narrow"/>
        <family val="2"/>
      </rPr>
      <t xml:space="preserve"> - Roboty w zakresie konstruowania, fundamentowania oraz wykonywania nawierzchni autostrad, dróg.</t>
    </r>
  </si>
  <si>
    <t xml:space="preserve">ZBIORCZE ZESTAWIENIE </t>
  </si>
  <si>
    <t>Cena netto PLN</t>
  </si>
  <si>
    <t>Wartość robót (netto):</t>
  </si>
  <si>
    <t>Podatek VAT 23%:</t>
  </si>
  <si>
    <t xml:space="preserve"> </t>
  </si>
  <si>
    <t>L.p.</t>
  </si>
  <si>
    <t>Wyszczególnienie</t>
  </si>
  <si>
    <t>1.</t>
  </si>
  <si>
    <t>2.</t>
  </si>
  <si>
    <t xml:space="preserve">Odcinek A : od km 25+533 do km 25+654 </t>
  </si>
  <si>
    <t>Zasypanie gruntem dowiezionym ze składowiska Wykonawcy, wraz z kosztem jego pozyskania i zagęszczeniem</t>
  </si>
  <si>
    <t>D.08.01.01b</t>
  </si>
  <si>
    <t>D.01.03.07</t>
  </si>
  <si>
    <t>FORMULARZ CENOWY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</si>
</sst>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#,##0.000000000000"/>
    <numFmt numFmtId="179" formatCode="#,##0.0000000000000"/>
    <numFmt numFmtId="180" formatCode="#,##0.00000000000000"/>
    <numFmt numFmtId="181" formatCode="#,##0.000000000000000"/>
    <numFmt numFmtId="182" formatCode="#,##0.0000000000000000"/>
    <numFmt numFmtId="183" formatCode="#,##0.00000000000000000"/>
    <numFmt numFmtId="184" formatCode="#,##0.000000000000000000"/>
    <numFmt numFmtId="185" formatCode="#,##0.0000000000000000000"/>
    <numFmt numFmtId="186" formatCode="#,##0.00000000000000000000"/>
    <numFmt numFmtId="187" formatCode="#,##0.000000000000000000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#,##0.00\ &quot;zł&quot;"/>
    <numFmt numFmtId="197" formatCode="[$€-2]\ #,##0.00_);[Red]\([$€-2]\ #,##0.00\)"/>
    <numFmt numFmtId="198" formatCode="[$-415]d\ mmmm\ yyyy"/>
    <numFmt numFmtId="199" formatCode="#,##0.00\ _z_ł"/>
    <numFmt numFmtId="200" formatCode="_-* #,##0.00\ [$€-1]_-;\-* #,##0.00\ [$€-1]_-;_-* &quot;-&quot;??\ [$€-1]_-;_-@_-"/>
    <numFmt numFmtId="201" formatCode="_-* #,##0.0000\ [$€-1]_-;\-* #,##0.0000\ [$€-1]_-;_-* &quot;-&quot;????\ [$€-1]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vertAlign val="superscript"/>
      <sz val="11"/>
      <name val="Arial Narrow"/>
      <family val="2"/>
    </font>
    <font>
      <b/>
      <i/>
      <sz val="10"/>
      <name val="Arial Narrow"/>
      <family val="2"/>
    </font>
    <font>
      <vertAlign val="subscript"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168" fontId="8" fillId="34" borderId="14" xfId="0" applyNumberFormat="1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2" fontId="7" fillId="34" borderId="19" xfId="0" applyNumberFormat="1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4" fontId="6" fillId="33" borderId="21" xfId="64" applyNumberFormat="1" applyFont="1" applyFill="1" applyBorder="1" applyAlignment="1">
      <alignment vertical="center"/>
    </xf>
    <xf numFmtId="4" fontId="8" fillId="35" borderId="21" xfId="0" applyNumberFormat="1" applyFont="1" applyFill="1" applyBorder="1" applyAlignment="1">
      <alignment horizontal="center" vertical="center" wrapText="1"/>
    </xf>
    <xf numFmtId="4" fontId="6" fillId="33" borderId="22" xfId="64" applyNumberFormat="1" applyFont="1" applyFill="1" applyBorder="1" applyAlignment="1">
      <alignment horizontal="right" vertical="center"/>
    </xf>
    <xf numFmtId="0" fontId="6" fillId="33" borderId="20" xfId="64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 applyProtection="1">
      <alignment horizontal="right" vertical="top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horizontal="right" vertical="center"/>
    </xf>
    <xf numFmtId="4" fontId="55" fillId="0" borderId="18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vertical="center"/>
    </xf>
    <xf numFmtId="168" fontId="8" fillId="34" borderId="29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4" fontId="8" fillId="34" borderId="30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left" vertical="center" wrapText="1"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 vertical="center"/>
    </xf>
    <xf numFmtId="4" fontId="8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4" fontId="6" fillId="36" borderId="16" xfId="64" applyNumberFormat="1" applyFont="1" applyFill="1" applyBorder="1" applyAlignment="1">
      <alignment vertical="center"/>
    </xf>
    <xf numFmtId="4" fontId="6" fillId="36" borderId="14" xfId="0" applyNumberFormat="1" applyFont="1" applyFill="1" applyBorder="1" applyAlignment="1">
      <alignment horizontal="right" vertical="center"/>
    </xf>
    <xf numFmtId="4" fontId="6" fillId="36" borderId="14" xfId="64" applyNumberFormat="1" applyFont="1" applyFill="1" applyBorder="1" applyAlignment="1">
      <alignment vertical="center"/>
    </xf>
    <xf numFmtId="4" fontId="6" fillId="36" borderId="14" xfId="64" applyNumberFormat="1" applyFont="1" applyFill="1" applyBorder="1" applyAlignment="1">
      <alignment horizontal="right" vertical="center"/>
    </xf>
    <xf numFmtId="4" fontId="6" fillId="36" borderId="14" xfId="0" applyNumberFormat="1" applyFont="1" applyFill="1" applyBorder="1" applyAlignment="1" applyProtection="1">
      <alignment horizontal="right" vertical="center" wrapText="1"/>
      <protection/>
    </xf>
    <xf numFmtId="0" fontId="3" fillId="36" borderId="0" xfId="0" applyFont="1" applyFill="1" applyBorder="1" applyAlignment="1">
      <alignment vertical="center"/>
    </xf>
    <xf numFmtId="4" fontId="6" fillId="36" borderId="14" xfId="0" applyNumberFormat="1" applyFont="1" applyFill="1" applyBorder="1" applyAlignment="1">
      <alignment horizontal="center" vertical="center"/>
    </xf>
    <xf numFmtId="4" fontId="6" fillId="36" borderId="16" xfId="64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 applyProtection="1">
      <alignment horizontal="right" vertical="center" wrapText="1"/>
      <protection/>
    </xf>
    <xf numFmtId="0" fontId="3" fillId="36" borderId="0" xfId="0" applyNumberFormat="1" applyFont="1" applyFill="1" applyBorder="1" applyAlignment="1" applyProtection="1">
      <alignment vertical="top"/>
      <protection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vertical="center" wrapText="1"/>
    </xf>
    <xf numFmtId="0" fontId="56" fillId="38" borderId="29" xfId="0" applyFont="1" applyFill="1" applyBorder="1" applyAlignment="1">
      <alignment horizontal="center" vertical="center"/>
    </xf>
    <xf numFmtId="196" fontId="13" fillId="0" borderId="14" xfId="0" applyNumberFormat="1" applyFont="1" applyBorder="1" applyAlignment="1">
      <alignment horizontal="right" vertical="center"/>
    </xf>
    <xf numFmtId="0" fontId="14" fillId="36" borderId="36" xfId="0" applyNumberFormat="1" applyFont="1" applyFill="1" applyBorder="1" applyAlignment="1" applyProtection="1">
      <alignment horizontal="right" vertical="center"/>
      <protection/>
    </xf>
    <xf numFmtId="196" fontId="14" fillId="0" borderId="37" xfId="0" applyNumberFormat="1" applyFont="1" applyBorder="1" applyAlignment="1">
      <alignment horizontal="right" vertical="center"/>
    </xf>
    <xf numFmtId="199" fontId="0" fillId="0" borderId="0" xfId="0" applyNumberFormat="1" applyAlignment="1">
      <alignment/>
    </xf>
    <xf numFmtId="0" fontId="14" fillId="36" borderId="15" xfId="0" applyNumberFormat="1" applyFont="1" applyFill="1" applyBorder="1" applyAlignment="1" applyProtection="1">
      <alignment horizontal="right" vertical="center" wrapText="1"/>
      <protection/>
    </xf>
    <xf numFmtId="196" fontId="13" fillId="0" borderId="20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/>
    </xf>
    <xf numFmtId="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56" fillId="38" borderId="2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56" fillId="38" borderId="38" xfId="0" applyFont="1" applyFill="1" applyBorder="1" applyAlignment="1">
      <alignment vertical="center" wrapText="1"/>
    </xf>
    <xf numFmtId="0" fontId="3" fillId="0" borderId="14" xfId="0" applyFont="1" applyBorder="1" applyAlignment="1">
      <alignment/>
    </xf>
    <xf numFmtId="0" fontId="8" fillId="0" borderId="3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right" vertical="center" wrapText="1"/>
      <protection/>
    </xf>
    <xf numFmtId="0" fontId="8" fillId="0" borderId="31" xfId="0" applyNumberFormat="1" applyFont="1" applyFill="1" applyBorder="1" applyAlignment="1" applyProtection="1">
      <alignment horizontal="right" vertical="center" wrapText="1"/>
      <protection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right" vertical="center" wrapText="1"/>
      <protection/>
    </xf>
    <xf numFmtId="0" fontId="8" fillId="0" borderId="40" xfId="0" applyNumberFormat="1" applyFont="1" applyFill="1" applyBorder="1" applyAlignment="1" applyProtection="1">
      <alignment horizontal="right" vertical="center" wrapText="1"/>
      <protection/>
    </xf>
    <xf numFmtId="168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48" xfId="0" applyNumberFormat="1" applyFont="1" applyFill="1" applyBorder="1" applyAlignment="1" applyProtection="1">
      <alignment horizontal="center" vertical="center" wrapText="1"/>
      <protection/>
    </xf>
    <xf numFmtId="168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Opis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likacje\Wydzial_Budowy\Przetargi%20Budowa\2016\Cis&#243;w\Cis&#243;w%20-%20kosztorys%20inwestorski%20-%20ca&#322;o&#347;&#263;-%20po%20porawkach%20projekt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CINEK A  "/>
      <sheetName val="ODCINEK B "/>
      <sheetName val="ODCINEK C  "/>
      <sheetName val="PRZEPUST 13+084,10 - odcinek A"/>
      <sheetName val="PRZEPUST 13+950,00 -odcinek B"/>
      <sheetName val="PRZEPUST 14+143,60 - odcinek B"/>
      <sheetName val="PRZEPUST 16+059,70 - odcinek C"/>
      <sheetName val="PRZEPUST 16+607,50 - odcine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SheetLayoutView="90" workbookViewId="0" topLeftCell="A1">
      <selection activeCell="C22" sqref="C22"/>
    </sheetView>
  </sheetViews>
  <sheetFormatPr defaultColWidth="9.00390625" defaultRowHeight="12.75"/>
  <cols>
    <col min="1" max="1" width="5.00390625" style="4" customWidth="1"/>
    <col min="2" max="2" width="13.00390625" style="4" customWidth="1"/>
    <col min="3" max="3" width="63.625" style="6" customWidth="1"/>
    <col min="4" max="4" width="5.375" style="7" customWidth="1"/>
    <col min="5" max="5" width="11.75390625" style="1" customWidth="1"/>
    <col min="6" max="6" width="13.875" style="4" customWidth="1"/>
    <col min="7" max="7" width="15.625" style="5" customWidth="1"/>
    <col min="8" max="8" width="26.25390625" style="1" customWidth="1"/>
    <col min="9" max="9" width="21.25390625" style="1" customWidth="1"/>
    <col min="10" max="10" width="9.125" style="1" customWidth="1"/>
    <col min="11" max="11" width="14.875" style="1" customWidth="1"/>
    <col min="12" max="13" width="9.125" style="1" customWidth="1"/>
    <col min="14" max="14" width="14.75390625" style="1" customWidth="1"/>
    <col min="15" max="16" width="9.125" style="1" customWidth="1"/>
    <col min="17" max="17" width="13.25390625" style="1" customWidth="1"/>
    <col min="18" max="16384" width="9.125" style="1" customWidth="1"/>
  </cols>
  <sheetData>
    <row r="1" spans="1:9" ht="26.25" customHeight="1" thickBot="1">
      <c r="A1" s="129" t="s">
        <v>105</v>
      </c>
      <c r="B1" s="130"/>
      <c r="C1" s="130"/>
      <c r="D1" s="130"/>
      <c r="E1" s="130"/>
      <c r="F1" s="130"/>
      <c r="G1" s="131"/>
      <c r="H1" s="16"/>
      <c r="I1" s="16"/>
    </row>
    <row r="2" spans="1:9" ht="26.25" customHeight="1" thickBot="1">
      <c r="A2" s="137" t="s">
        <v>75</v>
      </c>
      <c r="B2" s="138"/>
      <c r="C2" s="138"/>
      <c r="D2" s="138"/>
      <c r="E2" s="138"/>
      <c r="F2" s="138"/>
      <c r="G2" s="139"/>
      <c r="H2" s="16"/>
      <c r="I2" s="16"/>
    </row>
    <row r="3" spans="1:9" s="2" customFormat="1" ht="30.75" customHeight="1" thickBot="1">
      <c r="A3" s="140" t="s">
        <v>101</v>
      </c>
      <c r="B3" s="141"/>
      <c r="C3" s="141"/>
      <c r="D3" s="141"/>
      <c r="E3" s="141"/>
      <c r="F3" s="141"/>
      <c r="G3" s="142"/>
      <c r="H3" s="17"/>
      <c r="I3" s="17"/>
    </row>
    <row r="4" spans="1:9" s="2" customFormat="1" ht="30.75" customHeight="1" thickBot="1">
      <c r="A4" s="128" t="s">
        <v>91</v>
      </c>
      <c r="B4" s="112"/>
      <c r="C4" s="112"/>
      <c r="D4" s="112"/>
      <c r="E4" s="112"/>
      <c r="F4" s="112"/>
      <c r="G4" s="113"/>
      <c r="H4" s="17"/>
      <c r="I4" s="17"/>
    </row>
    <row r="5" spans="1:9" s="3" customFormat="1" ht="48.75" customHeight="1" thickBot="1">
      <c r="A5" s="36" t="s">
        <v>21</v>
      </c>
      <c r="B5" s="37" t="s">
        <v>1</v>
      </c>
      <c r="C5" s="36" t="s">
        <v>2</v>
      </c>
      <c r="D5" s="36" t="s">
        <v>22</v>
      </c>
      <c r="E5" s="36" t="s">
        <v>23</v>
      </c>
      <c r="F5" s="38" t="s">
        <v>24</v>
      </c>
      <c r="G5" s="38" t="s">
        <v>3</v>
      </c>
      <c r="H5" s="16"/>
      <c r="I5" s="16"/>
    </row>
    <row r="6" spans="1:9" s="3" customFormat="1" ht="21" customHeight="1">
      <c r="A6" s="42">
        <v>1</v>
      </c>
      <c r="B6" s="27">
        <v>2</v>
      </c>
      <c r="C6" s="28">
        <v>3</v>
      </c>
      <c r="D6" s="27">
        <v>4</v>
      </c>
      <c r="E6" s="29">
        <v>5</v>
      </c>
      <c r="F6" s="27">
        <v>6</v>
      </c>
      <c r="G6" s="60">
        <v>7</v>
      </c>
      <c r="H6" s="16"/>
      <c r="I6" s="16"/>
    </row>
    <row r="7" spans="1:9" s="3" customFormat="1" ht="20.25" customHeight="1">
      <c r="A7" s="61" t="s">
        <v>4</v>
      </c>
      <c r="B7" s="39" t="s">
        <v>25</v>
      </c>
      <c r="C7" s="40" t="s">
        <v>82</v>
      </c>
      <c r="D7" s="39" t="s">
        <v>4</v>
      </c>
      <c r="E7" s="41" t="s">
        <v>4</v>
      </c>
      <c r="F7" s="39" t="s">
        <v>4</v>
      </c>
      <c r="G7" s="62" t="s">
        <v>4</v>
      </c>
      <c r="H7" s="16"/>
      <c r="I7" s="16"/>
    </row>
    <row r="8" spans="1:9" s="3" customFormat="1" ht="18.75" customHeight="1">
      <c r="A8" s="63">
        <v>1</v>
      </c>
      <c r="B8" s="134" t="s">
        <v>26</v>
      </c>
      <c r="C8" s="21" t="s">
        <v>17</v>
      </c>
      <c r="D8" s="22" t="s">
        <v>7</v>
      </c>
      <c r="E8" s="73">
        <v>100</v>
      </c>
      <c r="F8" s="102"/>
      <c r="G8" s="64"/>
      <c r="H8" s="23"/>
      <c r="I8" s="16"/>
    </row>
    <row r="9" spans="1:9" s="3" customFormat="1" ht="35.25" customHeight="1">
      <c r="A9" s="63">
        <f>1+A8</f>
        <v>2</v>
      </c>
      <c r="B9" s="135"/>
      <c r="C9" s="48" t="s">
        <v>44</v>
      </c>
      <c r="D9" s="18" t="s">
        <v>40</v>
      </c>
      <c r="E9" s="57">
        <f>E8*0.2</f>
        <v>20</v>
      </c>
      <c r="F9" s="103"/>
      <c r="G9" s="64"/>
      <c r="H9" s="23"/>
      <c r="I9" s="16"/>
    </row>
    <row r="10" spans="1:9" s="3" customFormat="1" ht="37.5" customHeight="1">
      <c r="A10" s="63">
        <f>1+A9</f>
        <v>3</v>
      </c>
      <c r="B10" s="136"/>
      <c r="C10" s="21" t="s">
        <v>71</v>
      </c>
      <c r="D10" s="18" t="s">
        <v>40</v>
      </c>
      <c r="E10" s="73">
        <f>E9</f>
        <v>20</v>
      </c>
      <c r="F10" s="102"/>
      <c r="G10" s="64"/>
      <c r="H10" s="23"/>
      <c r="I10" s="16"/>
    </row>
    <row r="11" spans="1:9" s="3" customFormat="1" ht="19.5" customHeight="1">
      <c r="A11" s="43" t="s">
        <v>4</v>
      </c>
      <c r="B11" s="30" t="s">
        <v>29</v>
      </c>
      <c r="C11" s="31" t="s">
        <v>83</v>
      </c>
      <c r="D11" s="30" t="s">
        <v>4</v>
      </c>
      <c r="E11" s="33" t="s">
        <v>4</v>
      </c>
      <c r="F11" s="41" t="s">
        <v>4</v>
      </c>
      <c r="G11" s="44" t="s">
        <v>4</v>
      </c>
      <c r="H11" s="23"/>
      <c r="I11" s="16"/>
    </row>
    <row r="12" spans="1:9" s="3" customFormat="1" ht="29.25" customHeight="1">
      <c r="A12" s="45">
        <f>1+A10</f>
        <v>4</v>
      </c>
      <c r="B12" s="18" t="s">
        <v>30</v>
      </c>
      <c r="C12" s="46" t="s">
        <v>76</v>
      </c>
      <c r="D12" s="18" t="s">
        <v>41</v>
      </c>
      <c r="E12" s="57">
        <f>E18*0.3+100*0.3*0.2</f>
        <v>72</v>
      </c>
      <c r="F12" s="103"/>
      <c r="G12" s="58"/>
      <c r="H12" s="23"/>
      <c r="I12" s="16"/>
    </row>
    <row r="13" spans="1:9" s="3" customFormat="1" ht="29.25" customHeight="1">
      <c r="A13" s="45">
        <f>A12+1</f>
        <v>5</v>
      </c>
      <c r="B13" s="18" t="s">
        <v>30</v>
      </c>
      <c r="C13" s="26" t="s">
        <v>102</v>
      </c>
      <c r="D13" s="18" t="s">
        <v>41</v>
      </c>
      <c r="E13" s="81">
        <v>70.67</v>
      </c>
      <c r="F13" s="103"/>
      <c r="G13" s="58"/>
      <c r="H13" s="23"/>
      <c r="I13" s="16"/>
    </row>
    <row r="14" spans="1:9" s="3" customFormat="1" ht="20.25" customHeight="1">
      <c r="A14" s="61" t="s">
        <v>4</v>
      </c>
      <c r="B14" s="39" t="s">
        <v>14</v>
      </c>
      <c r="C14" s="40" t="s">
        <v>84</v>
      </c>
      <c r="D14" s="39" t="s">
        <v>4</v>
      </c>
      <c r="E14" s="41" t="s">
        <v>4</v>
      </c>
      <c r="F14" s="41" t="s">
        <v>4</v>
      </c>
      <c r="G14" s="65" t="s">
        <v>4</v>
      </c>
      <c r="H14" s="16"/>
      <c r="I14" s="16"/>
    </row>
    <row r="15" spans="1:9" s="3" customFormat="1" ht="22.5" customHeight="1">
      <c r="A15" s="63">
        <v>6</v>
      </c>
      <c r="B15" s="20" t="s">
        <v>65</v>
      </c>
      <c r="C15" s="24" t="s">
        <v>15</v>
      </c>
      <c r="D15" s="25" t="s">
        <v>7</v>
      </c>
      <c r="E15" s="80">
        <v>6.3</v>
      </c>
      <c r="F15" s="104"/>
      <c r="G15" s="64"/>
      <c r="H15" s="16"/>
      <c r="I15" s="16"/>
    </row>
    <row r="16" spans="1:9" s="3" customFormat="1" ht="23.25" customHeight="1">
      <c r="A16" s="63">
        <f>1+A15</f>
        <v>7</v>
      </c>
      <c r="B16" s="20" t="s">
        <v>65</v>
      </c>
      <c r="C16" s="24" t="s">
        <v>16</v>
      </c>
      <c r="D16" s="25" t="s">
        <v>5</v>
      </c>
      <c r="E16" s="80">
        <v>2</v>
      </c>
      <c r="F16" s="104"/>
      <c r="G16" s="64"/>
      <c r="H16" s="16"/>
      <c r="I16" s="16"/>
    </row>
    <row r="17" spans="1:9" s="3" customFormat="1" ht="21" customHeight="1">
      <c r="A17" s="61" t="s">
        <v>4</v>
      </c>
      <c r="B17" s="39" t="s">
        <v>34</v>
      </c>
      <c r="C17" s="40" t="s">
        <v>85</v>
      </c>
      <c r="D17" s="39" t="s">
        <v>4</v>
      </c>
      <c r="E17" s="41" t="s">
        <v>4</v>
      </c>
      <c r="F17" s="41" t="s">
        <v>4</v>
      </c>
      <c r="G17" s="65" t="s">
        <v>4</v>
      </c>
      <c r="H17" s="16"/>
      <c r="I17" s="16"/>
    </row>
    <row r="18" spans="1:9" s="3" customFormat="1" ht="24.75" customHeight="1">
      <c r="A18" s="63">
        <f>1+A16</f>
        <v>8</v>
      </c>
      <c r="B18" s="20" t="s">
        <v>66</v>
      </c>
      <c r="C18" s="24" t="s">
        <v>77</v>
      </c>
      <c r="D18" s="18" t="s">
        <v>40</v>
      </c>
      <c r="E18" s="81">
        <v>220</v>
      </c>
      <c r="F18" s="105"/>
      <c r="G18" s="66"/>
      <c r="H18" s="16"/>
      <c r="I18" s="16"/>
    </row>
    <row r="19" spans="1:9" s="3" customFormat="1" ht="9" customHeight="1" hidden="1">
      <c r="A19" s="63"/>
      <c r="B19" s="20" t="s">
        <v>11</v>
      </c>
      <c r="C19" s="26" t="s">
        <v>8</v>
      </c>
      <c r="D19" s="20" t="s">
        <v>6</v>
      </c>
      <c r="E19" s="82"/>
      <c r="F19" s="104"/>
      <c r="G19" s="66"/>
      <c r="H19" s="16"/>
      <c r="I19" s="16"/>
    </row>
    <row r="20" spans="1:9" s="3" customFormat="1" ht="63" customHeight="1" hidden="1">
      <c r="A20" s="63"/>
      <c r="B20" s="20" t="s">
        <v>12</v>
      </c>
      <c r="C20" s="26" t="s">
        <v>13</v>
      </c>
      <c r="D20" s="20" t="s">
        <v>6</v>
      </c>
      <c r="E20" s="82"/>
      <c r="F20" s="104"/>
      <c r="G20" s="66"/>
      <c r="H20" s="16"/>
      <c r="I20" s="16"/>
    </row>
    <row r="21" spans="1:9" s="3" customFormat="1" ht="34.5" customHeight="1">
      <c r="A21" s="63">
        <f>1+A18</f>
        <v>9</v>
      </c>
      <c r="B21" s="20" t="s">
        <v>67</v>
      </c>
      <c r="C21" s="24" t="s">
        <v>60</v>
      </c>
      <c r="D21" s="18" t="s">
        <v>40</v>
      </c>
      <c r="E21" s="81">
        <v>220</v>
      </c>
      <c r="F21" s="105"/>
      <c r="G21" s="66"/>
      <c r="H21" s="16"/>
      <c r="I21" s="16"/>
    </row>
    <row r="22" spans="1:9" s="3" customFormat="1" ht="36.75" customHeight="1">
      <c r="A22" s="63">
        <f>1+A21</f>
        <v>10</v>
      </c>
      <c r="B22" s="68" t="s">
        <v>53</v>
      </c>
      <c r="C22" s="69" t="s">
        <v>54</v>
      </c>
      <c r="D22" s="68" t="s">
        <v>40</v>
      </c>
      <c r="E22" s="79">
        <f>E21</f>
        <v>220</v>
      </c>
      <c r="F22" s="106"/>
      <c r="G22" s="70"/>
      <c r="H22" s="16"/>
      <c r="I22" s="16"/>
    </row>
    <row r="23" spans="1:9" s="3" customFormat="1" ht="33.75" customHeight="1">
      <c r="A23" s="63">
        <f>1+A22</f>
        <v>11</v>
      </c>
      <c r="B23" s="18" t="s">
        <v>35</v>
      </c>
      <c r="C23" s="48" t="s">
        <v>42</v>
      </c>
      <c r="D23" s="19" t="s">
        <v>40</v>
      </c>
      <c r="E23" s="57">
        <f>E10</f>
        <v>20</v>
      </c>
      <c r="F23" s="103"/>
      <c r="G23" s="58"/>
      <c r="H23" s="16"/>
      <c r="I23" s="16"/>
    </row>
    <row r="24" spans="1:9" s="3" customFormat="1" ht="24.75" customHeight="1">
      <c r="A24" s="61" t="s">
        <v>4</v>
      </c>
      <c r="B24" s="39" t="s">
        <v>68</v>
      </c>
      <c r="C24" s="40" t="s">
        <v>86</v>
      </c>
      <c r="D24" s="39" t="s">
        <v>4</v>
      </c>
      <c r="E24" s="41" t="s">
        <v>4</v>
      </c>
      <c r="F24" s="41" t="s">
        <v>4</v>
      </c>
      <c r="G24" s="65" t="s">
        <v>4</v>
      </c>
      <c r="H24" s="16"/>
      <c r="I24" s="16" t="s">
        <v>0</v>
      </c>
    </row>
    <row r="25" spans="1:9" s="3" customFormat="1" ht="42.75" customHeight="1">
      <c r="A25" s="52">
        <f>1+A23</f>
        <v>12</v>
      </c>
      <c r="B25" s="50" t="s">
        <v>37</v>
      </c>
      <c r="C25" s="48" t="s">
        <v>72</v>
      </c>
      <c r="D25" s="19" t="s">
        <v>40</v>
      </c>
      <c r="E25" s="57">
        <f>E23</f>
        <v>20</v>
      </c>
      <c r="F25" s="103"/>
      <c r="G25" s="59"/>
      <c r="H25" s="16"/>
      <c r="I25" s="16"/>
    </row>
    <row r="26" spans="1:9" s="3" customFormat="1" ht="26.25" customHeight="1">
      <c r="A26" s="61" t="s">
        <v>4</v>
      </c>
      <c r="B26" s="39" t="s">
        <v>9</v>
      </c>
      <c r="C26" s="40" t="s">
        <v>88</v>
      </c>
      <c r="D26" s="39" t="s">
        <v>4</v>
      </c>
      <c r="E26" s="41" t="s">
        <v>4</v>
      </c>
      <c r="F26" s="41" t="s">
        <v>4</v>
      </c>
      <c r="G26" s="65" t="s">
        <v>4</v>
      </c>
      <c r="H26" s="16"/>
      <c r="I26" s="16"/>
    </row>
    <row r="27" spans="1:9" s="3" customFormat="1" ht="38.25" customHeight="1">
      <c r="A27" s="63">
        <f>1+A25</f>
        <v>13</v>
      </c>
      <c r="B27" s="20" t="s">
        <v>69</v>
      </c>
      <c r="C27" s="24" t="s">
        <v>43</v>
      </c>
      <c r="D27" s="18" t="s">
        <v>40</v>
      </c>
      <c r="E27" s="80">
        <v>250</v>
      </c>
      <c r="F27" s="104"/>
      <c r="G27" s="64"/>
      <c r="H27" s="16"/>
      <c r="I27" s="16"/>
    </row>
    <row r="28" spans="1:9" s="3" customFormat="1" ht="23.25" customHeight="1">
      <c r="A28" s="61" t="s">
        <v>4</v>
      </c>
      <c r="B28" s="39" t="s">
        <v>10</v>
      </c>
      <c r="C28" s="40" t="s">
        <v>87</v>
      </c>
      <c r="D28" s="39" t="s">
        <v>4</v>
      </c>
      <c r="E28" s="41" t="s">
        <v>4</v>
      </c>
      <c r="F28" s="41" t="s">
        <v>4</v>
      </c>
      <c r="G28" s="65" t="s">
        <v>4</v>
      </c>
      <c r="H28" s="16"/>
      <c r="I28" s="16"/>
    </row>
    <row r="29" spans="1:9" s="3" customFormat="1" ht="42" customHeight="1">
      <c r="A29" s="63">
        <f>1+A27</f>
        <v>14</v>
      </c>
      <c r="B29" s="20" t="s">
        <v>103</v>
      </c>
      <c r="C29" s="24" t="s">
        <v>19</v>
      </c>
      <c r="D29" s="20" t="s">
        <v>7</v>
      </c>
      <c r="E29" s="80">
        <v>94</v>
      </c>
      <c r="F29" s="105"/>
      <c r="G29" s="66"/>
      <c r="H29" s="16"/>
      <c r="I29" s="16"/>
    </row>
    <row r="30" spans="1:9" s="3" customFormat="1" ht="38.25" customHeight="1">
      <c r="A30" s="63">
        <f>1+A29</f>
        <v>15</v>
      </c>
      <c r="B30" s="20" t="s">
        <v>103</v>
      </c>
      <c r="C30" s="24" t="s">
        <v>18</v>
      </c>
      <c r="D30" s="20" t="s">
        <v>7</v>
      </c>
      <c r="E30" s="80">
        <v>5</v>
      </c>
      <c r="F30" s="105"/>
      <c r="G30" s="66"/>
      <c r="H30" s="16"/>
      <c r="I30" s="16"/>
    </row>
    <row r="31" spans="1:9" s="3" customFormat="1" ht="38.25" customHeight="1">
      <c r="A31" s="63">
        <f>1+A30</f>
        <v>16</v>
      </c>
      <c r="B31" s="50" t="s">
        <v>39</v>
      </c>
      <c r="C31" s="54" t="s">
        <v>63</v>
      </c>
      <c r="D31" s="18" t="s">
        <v>40</v>
      </c>
      <c r="E31" s="57">
        <f>E22</f>
        <v>220</v>
      </c>
      <c r="F31" s="103"/>
      <c r="G31" s="66"/>
      <c r="H31" s="16"/>
      <c r="I31" s="16"/>
    </row>
    <row r="32" spans="1:9" s="3" customFormat="1" ht="28.5" customHeight="1" thickBot="1">
      <c r="A32" s="67">
        <f>1+A31</f>
        <v>17</v>
      </c>
      <c r="B32" s="20" t="s">
        <v>70</v>
      </c>
      <c r="C32" s="24" t="s">
        <v>51</v>
      </c>
      <c r="D32" s="20" t="s">
        <v>7</v>
      </c>
      <c r="E32" s="80">
        <v>122</v>
      </c>
      <c r="F32" s="107"/>
      <c r="G32" s="66"/>
      <c r="H32" s="16"/>
      <c r="I32" s="16"/>
    </row>
    <row r="33" spans="1:7" ht="16.5">
      <c r="A33" s="8"/>
      <c r="B33" s="9"/>
      <c r="C33" s="132" t="s">
        <v>20</v>
      </c>
      <c r="D33" s="133"/>
      <c r="E33" s="133"/>
      <c r="F33" s="99" t="s">
        <v>96</v>
      </c>
      <c r="G33" s="99"/>
    </row>
    <row r="34" spans="1:7" ht="12.75">
      <c r="A34" s="10"/>
      <c r="B34" s="11"/>
      <c r="C34" s="11"/>
      <c r="D34" s="11"/>
      <c r="E34" s="12"/>
      <c r="F34" s="12"/>
      <c r="G34" s="13"/>
    </row>
    <row r="35" spans="1:8" ht="12.75">
      <c r="A35" s="10"/>
      <c r="B35" s="14"/>
      <c r="C35" s="11"/>
      <c r="D35" s="11"/>
      <c r="E35" s="12"/>
      <c r="F35" s="12"/>
      <c r="G35" s="13"/>
      <c r="H35" s="75"/>
    </row>
    <row r="36" spans="1:8" ht="12.75">
      <c r="A36" s="10"/>
      <c r="B36" s="11"/>
      <c r="C36" s="11"/>
      <c r="D36" s="11"/>
      <c r="E36" s="12"/>
      <c r="F36" s="12"/>
      <c r="G36" s="83"/>
      <c r="H36" s="84"/>
    </row>
    <row r="37" spans="1:8" ht="12.75">
      <c r="A37" s="10"/>
      <c r="B37" s="11"/>
      <c r="C37" s="11"/>
      <c r="D37" s="11"/>
      <c r="E37" s="12"/>
      <c r="F37" s="12"/>
      <c r="G37" s="83"/>
      <c r="H37" s="84"/>
    </row>
    <row r="38" spans="1:8" ht="12.75">
      <c r="A38" s="10"/>
      <c r="B38" s="11"/>
      <c r="C38" s="111"/>
      <c r="D38" s="11"/>
      <c r="E38" s="12"/>
      <c r="F38" s="12"/>
      <c r="G38" s="83"/>
      <c r="H38" s="84"/>
    </row>
    <row r="39" spans="3:8" ht="12.75">
      <c r="C39" s="98"/>
      <c r="G39" s="83"/>
      <c r="H39" s="84"/>
    </row>
    <row r="40" spans="7:8" ht="12.75">
      <c r="G40" s="83"/>
      <c r="H40" s="84"/>
    </row>
    <row r="41" spans="7:8" ht="12.75">
      <c r="G41" s="83"/>
      <c r="H41" s="84"/>
    </row>
    <row r="42" spans="6:7" ht="12.75">
      <c r="F42" s="76"/>
      <c r="G42" s="1"/>
    </row>
    <row r="43" spans="6:7" ht="12.75">
      <c r="F43" s="76"/>
      <c r="G43" s="1"/>
    </row>
    <row r="44" spans="6:7" ht="12.75">
      <c r="F44" s="78"/>
      <c r="G44" s="1"/>
    </row>
  </sheetData>
  <sheetProtection/>
  <mergeCells count="5">
    <mergeCell ref="A1:G1"/>
    <mergeCell ref="C33:E33"/>
    <mergeCell ref="B8:B10"/>
    <mergeCell ref="A2:G2"/>
    <mergeCell ref="A3:G3"/>
  </mergeCells>
  <printOptions horizontalCentered="1"/>
  <pageMargins left="0.3937007874015748" right="0.3937007874015748" top="0.7874015748031497" bottom="0.7086614173228347" header="0.4724409448818898" footer="0.9055118110236221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25">
      <selection activeCell="C30" sqref="C30"/>
    </sheetView>
  </sheetViews>
  <sheetFormatPr defaultColWidth="9.00390625" defaultRowHeight="12.75"/>
  <cols>
    <col min="1" max="1" width="4.125" style="15" customWidth="1"/>
    <col min="2" max="2" width="12.25390625" style="15" customWidth="1"/>
    <col min="3" max="3" width="69.125" style="15" customWidth="1"/>
    <col min="4" max="4" width="7.125" style="15" customWidth="1"/>
    <col min="5" max="5" width="9.375" style="15" customWidth="1"/>
    <col min="6" max="6" width="10.00390625" style="15" customWidth="1"/>
    <col min="7" max="7" width="13.00390625" style="15" customWidth="1"/>
    <col min="8" max="16384" width="9.125" style="15" customWidth="1"/>
  </cols>
  <sheetData>
    <row r="1" spans="1:7" ht="26.25" customHeight="1" thickBot="1">
      <c r="A1" s="137" t="s">
        <v>105</v>
      </c>
      <c r="B1" s="138"/>
      <c r="C1" s="138"/>
      <c r="D1" s="138"/>
      <c r="E1" s="138"/>
      <c r="F1" s="138"/>
      <c r="G1" s="139"/>
    </row>
    <row r="2" spans="1:7" ht="26.25" customHeight="1" thickBot="1">
      <c r="A2" s="137" t="s">
        <v>75</v>
      </c>
      <c r="B2" s="138"/>
      <c r="C2" s="138"/>
      <c r="D2" s="138"/>
      <c r="E2" s="138"/>
      <c r="F2" s="138"/>
      <c r="G2" s="139"/>
    </row>
    <row r="3" spans="1:7" ht="39.75" customHeight="1" thickBot="1">
      <c r="A3" s="143" t="s">
        <v>74</v>
      </c>
      <c r="B3" s="144"/>
      <c r="C3" s="144"/>
      <c r="D3" s="144"/>
      <c r="E3" s="144"/>
      <c r="F3" s="144"/>
      <c r="G3" s="145"/>
    </row>
    <row r="4" spans="1:7" ht="39.75" customHeight="1" thickBot="1">
      <c r="A4" s="128" t="s">
        <v>91</v>
      </c>
      <c r="B4" s="100"/>
      <c r="C4" s="100"/>
      <c r="D4" s="100"/>
      <c r="E4" s="100"/>
      <c r="F4" s="100"/>
      <c r="G4" s="101"/>
    </row>
    <row r="5" spans="1:7" ht="39.75" customHeight="1" thickBot="1">
      <c r="A5" s="36" t="s">
        <v>21</v>
      </c>
      <c r="B5" s="37" t="s">
        <v>1</v>
      </c>
      <c r="C5" s="36" t="s">
        <v>2</v>
      </c>
      <c r="D5" s="36" t="s">
        <v>22</v>
      </c>
      <c r="E5" s="36" t="s">
        <v>23</v>
      </c>
      <c r="F5" s="38" t="s">
        <v>24</v>
      </c>
      <c r="G5" s="38" t="s">
        <v>3</v>
      </c>
    </row>
    <row r="6" spans="1:7" ht="13.5" thickBo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</row>
    <row r="7" spans="1:7" ht="21" customHeight="1" thickBot="1">
      <c r="A7" s="90" t="s">
        <v>4</v>
      </c>
      <c r="B7" s="91" t="s">
        <v>25</v>
      </c>
      <c r="C7" s="92" t="s">
        <v>82</v>
      </c>
      <c r="D7" s="91" t="s">
        <v>4</v>
      </c>
      <c r="E7" s="93" t="s">
        <v>4</v>
      </c>
      <c r="F7" s="94" t="s">
        <v>4</v>
      </c>
      <c r="G7" s="95" t="s">
        <v>4</v>
      </c>
    </row>
    <row r="8" spans="1:7" ht="49.5" customHeight="1">
      <c r="A8" s="71">
        <v>1</v>
      </c>
      <c r="B8" s="88" t="s">
        <v>52</v>
      </c>
      <c r="C8" s="85" t="s">
        <v>59</v>
      </c>
      <c r="D8" s="86" t="s">
        <v>40</v>
      </c>
      <c r="E8" s="87">
        <f>9*1</f>
        <v>9</v>
      </c>
      <c r="F8" s="110"/>
      <c r="G8" s="89"/>
    </row>
    <row r="9" spans="1:7" ht="16.5">
      <c r="A9" s="52" t="s">
        <v>4</v>
      </c>
      <c r="B9" s="146" t="s">
        <v>26</v>
      </c>
      <c r="C9" s="48" t="s">
        <v>27</v>
      </c>
      <c r="D9" s="50" t="s">
        <v>4</v>
      </c>
      <c r="E9" s="47" t="s">
        <v>4</v>
      </c>
      <c r="F9" s="108" t="s">
        <v>4</v>
      </c>
      <c r="G9" s="159" t="s">
        <v>4</v>
      </c>
    </row>
    <row r="10" spans="1:7" ht="24.75" customHeight="1">
      <c r="A10" s="52">
        <f>1+A8</f>
        <v>2</v>
      </c>
      <c r="B10" s="148"/>
      <c r="C10" s="48" t="s">
        <v>28</v>
      </c>
      <c r="D10" s="50" t="s">
        <v>7</v>
      </c>
      <c r="E10" s="57">
        <v>112</v>
      </c>
      <c r="F10" s="103"/>
      <c r="G10" s="70"/>
    </row>
    <row r="11" spans="1:7" ht="34.5" customHeight="1">
      <c r="A11" s="52">
        <f aca="true" t="shared" si="0" ref="A11:A18">1+A10</f>
        <v>3</v>
      </c>
      <c r="B11" s="148"/>
      <c r="C11" s="48" t="s">
        <v>44</v>
      </c>
      <c r="D11" s="18" t="s">
        <v>40</v>
      </c>
      <c r="E11" s="57">
        <f>E10*0.2</f>
        <v>22.400000000000002</v>
      </c>
      <c r="F11" s="103"/>
      <c r="G11" s="70"/>
    </row>
    <row r="12" spans="1:7" ht="34.5" customHeight="1">
      <c r="A12" s="52">
        <f t="shared" si="0"/>
        <v>4</v>
      </c>
      <c r="B12" s="148"/>
      <c r="C12" s="21" t="s">
        <v>71</v>
      </c>
      <c r="D12" s="18" t="s">
        <v>40</v>
      </c>
      <c r="E12" s="74">
        <f>E11</f>
        <v>22.400000000000002</v>
      </c>
      <c r="F12" s="109"/>
      <c r="G12" s="70"/>
    </row>
    <row r="13" spans="1:7" ht="12.75" customHeight="1">
      <c r="A13" s="52">
        <f t="shared" si="0"/>
        <v>5</v>
      </c>
      <c r="B13" s="148"/>
      <c r="C13" s="48" t="s">
        <v>45</v>
      </c>
      <c r="D13" s="18" t="s">
        <v>7</v>
      </c>
      <c r="E13" s="57">
        <f>E10</f>
        <v>112</v>
      </c>
      <c r="F13" s="103"/>
      <c r="G13" s="70"/>
    </row>
    <row r="14" spans="1:7" ht="33" customHeight="1">
      <c r="A14" s="52">
        <f t="shared" si="0"/>
        <v>6</v>
      </c>
      <c r="B14" s="148"/>
      <c r="C14" s="48" t="s">
        <v>46</v>
      </c>
      <c r="D14" s="18" t="s">
        <v>7</v>
      </c>
      <c r="E14" s="57">
        <v>85</v>
      </c>
      <c r="F14" s="103"/>
      <c r="G14" s="70"/>
    </row>
    <row r="15" spans="1:7" ht="13.5" customHeight="1">
      <c r="A15" s="52">
        <f t="shared" si="0"/>
        <v>7</v>
      </c>
      <c r="B15" s="148"/>
      <c r="C15" s="48" t="s">
        <v>47</v>
      </c>
      <c r="D15" s="18" t="s">
        <v>7</v>
      </c>
      <c r="E15" s="57">
        <v>26</v>
      </c>
      <c r="F15" s="103"/>
      <c r="G15" s="70"/>
    </row>
    <row r="16" spans="1:7" ht="33">
      <c r="A16" s="52">
        <f t="shared" si="0"/>
        <v>8</v>
      </c>
      <c r="B16" s="147"/>
      <c r="C16" s="48" t="s">
        <v>48</v>
      </c>
      <c r="D16" s="18" t="s">
        <v>40</v>
      </c>
      <c r="E16" s="57">
        <f>E15*1.2+E14*1</f>
        <v>116.2</v>
      </c>
      <c r="F16" s="103"/>
      <c r="G16" s="70"/>
    </row>
    <row r="17" spans="1:7" ht="33">
      <c r="A17" s="52">
        <f t="shared" si="0"/>
        <v>9</v>
      </c>
      <c r="B17" s="146" t="s">
        <v>104</v>
      </c>
      <c r="C17" s="48" t="s">
        <v>49</v>
      </c>
      <c r="D17" s="18" t="s">
        <v>5</v>
      </c>
      <c r="E17" s="57">
        <v>1</v>
      </c>
      <c r="F17" s="103"/>
      <c r="G17" s="70"/>
    </row>
    <row r="18" spans="1:7" ht="33">
      <c r="A18" s="52">
        <f t="shared" si="0"/>
        <v>10</v>
      </c>
      <c r="B18" s="147"/>
      <c r="C18" s="48" t="s">
        <v>50</v>
      </c>
      <c r="D18" s="18" t="s">
        <v>5</v>
      </c>
      <c r="E18" s="57">
        <v>1</v>
      </c>
      <c r="F18" s="103"/>
      <c r="G18" s="70"/>
    </row>
    <row r="19" spans="1:7" ht="16.5">
      <c r="A19" s="43" t="s">
        <v>4</v>
      </c>
      <c r="B19" s="30" t="s">
        <v>29</v>
      </c>
      <c r="C19" s="31" t="s">
        <v>83</v>
      </c>
      <c r="D19" s="30" t="s">
        <v>4</v>
      </c>
      <c r="E19" s="33" t="s">
        <v>4</v>
      </c>
      <c r="F19" s="34" t="s">
        <v>4</v>
      </c>
      <c r="G19" s="34" t="s">
        <v>4</v>
      </c>
    </row>
    <row r="20" spans="1:7" ht="16.5">
      <c r="A20" s="45" t="s">
        <v>4</v>
      </c>
      <c r="B20" s="149" t="s">
        <v>30</v>
      </c>
      <c r="C20" s="46" t="s">
        <v>31</v>
      </c>
      <c r="D20" s="18" t="s">
        <v>4</v>
      </c>
      <c r="E20" s="160" t="s">
        <v>4</v>
      </c>
      <c r="F20" s="161" t="s">
        <v>4</v>
      </c>
      <c r="G20" s="158" t="s">
        <v>4</v>
      </c>
    </row>
    <row r="21" spans="1:7" ht="18" customHeight="1">
      <c r="A21" s="45">
        <f>1+A18</f>
        <v>11</v>
      </c>
      <c r="B21" s="150"/>
      <c r="C21" s="46" t="s">
        <v>78</v>
      </c>
      <c r="D21" s="18" t="s">
        <v>41</v>
      </c>
      <c r="E21" s="57">
        <f>E41*0.2</f>
        <v>32.4</v>
      </c>
      <c r="F21" s="103"/>
      <c r="G21" s="70"/>
    </row>
    <row r="22" spans="1:7" ht="33">
      <c r="A22" s="45">
        <f>1+A21</f>
        <v>12</v>
      </c>
      <c r="B22" s="150"/>
      <c r="C22" s="46" t="s">
        <v>79</v>
      </c>
      <c r="D22" s="18" t="s">
        <v>41</v>
      </c>
      <c r="E22" s="57">
        <f>(112*0.2*0.3)+(112*0.2*0.2)</f>
        <v>11.200000000000001</v>
      </c>
      <c r="F22" s="103"/>
      <c r="G22" s="70"/>
    </row>
    <row r="23" spans="1:7" ht="33">
      <c r="A23" s="45">
        <f>1+A22</f>
        <v>13</v>
      </c>
      <c r="B23" s="151"/>
      <c r="C23" s="46" t="s">
        <v>80</v>
      </c>
      <c r="D23" s="18" t="s">
        <v>41</v>
      </c>
      <c r="E23" s="57">
        <f>112*1*0.3</f>
        <v>33.6</v>
      </c>
      <c r="F23" s="103"/>
      <c r="G23" s="70"/>
    </row>
    <row r="24" spans="1:7" ht="12.75" customHeight="1">
      <c r="A24" s="45" t="s">
        <v>4</v>
      </c>
      <c r="B24" s="149" t="s">
        <v>32</v>
      </c>
      <c r="C24" s="48" t="s">
        <v>33</v>
      </c>
      <c r="D24" s="18" t="s">
        <v>4</v>
      </c>
      <c r="E24" s="47" t="s">
        <v>4</v>
      </c>
      <c r="F24" s="108" t="s">
        <v>4</v>
      </c>
      <c r="G24" s="158" t="s">
        <v>4</v>
      </c>
    </row>
    <row r="25" spans="1:7" ht="13.5" customHeight="1">
      <c r="A25" s="45">
        <f>1+A23</f>
        <v>14</v>
      </c>
      <c r="B25" s="151"/>
      <c r="C25" s="48" t="s">
        <v>81</v>
      </c>
      <c r="D25" s="18" t="s">
        <v>41</v>
      </c>
      <c r="E25" s="57">
        <f>E21</f>
        <v>32.4</v>
      </c>
      <c r="F25" s="103"/>
      <c r="G25" s="70"/>
    </row>
    <row r="26" spans="1:7" ht="16.5">
      <c r="A26" s="43" t="s">
        <v>4</v>
      </c>
      <c r="B26" s="30" t="s">
        <v>34</v>
      </c>
      <c r="C26" s="31" t="s">
        <v>89</v>
      </c>
      <c r="D26" s="30" t="s">
        <v>4</v>
      </c>
      <c r="E26" s="33" t="s">
        <v>4</v>
      </c>
      <c r="F26" s="34" t="s">
        <v>4</v>
      </c>
      <c r="G26" s="34" t="s">
        <v>4</v>
      </c>
    </row>
    <row r="27" spans="1:7" ht="33" customHeight="1">
      <c r="A27" s="52">
        <f>1+A25</f>
        <v>15</v>
      </c>
      <c r="B27" s="68" t="s">
        <v>55</v>
      </c>
      <c r="C27" s="69" t="s">
        <v>57</v>
      </c>
      <c r="D27" s="68" t="s">
        <v>40</v>
      </c>
      <c r="E27" s="79">
        <f>E29</f>
        <v>174</v>
      </c>
      <c r="F27" s="106"/>
      <c r="G27" s="70"/>
    </row>
    <row r="28" spans="1:7" ht="18" customHeight="1">
      <c r="A28" s="52">
        <f>1+A27</f>
        <v>16</v>
      </c>
      <c r="B28" s="19" t="s">
        <v>55</v>
      </c>
      <c r="C28" s="96" t="s">
        <v>61</v>
      </c>
      <c r="D28" s="25" t="s">
        <v>40</v>
      </c>
      <c r="E28" s="79">
        <f>E27</f>
        <v>174</v>
      </c>
      <c r="F28" s="106"/>
      <c r="G28" s="70"/>
    </row>
    <row r="29" spans="1:7" ht="34.5">
      <c r="A29" s="52">
        <f>1+A28</f>
        <v>17</v>
      </c>
      <c r="B29" s="68" t="s">
        <v>53</v>
      </c>
      <c r="C29" s="69" t="s">
        <v>54</v>
      </c>
      <c r="D29" s="68" t="s">
        <v>40</v>
      </c>
      <c r="E29" s="79">
        <f>(6*2)+E41</f>
        <v>174</v>
      </c>
      <c r="F29" s="106"/>
      <c r="G29" s="70"/>
    </row>
    <row r="30" spans="1:7" ht="33">
      <c r="A30" s="45">
        <f>1+A29</f>
        <v>18</v>
      </c>
      <c r="B30" s="18" t="s">
        <v>35</v>
      </c>
      <c r="C30" s="48" t="s">
        <v>42</v>
      </c>
      <c r="D30" s="19" t="s">
        <v>40</v>
      </c>
      <c r="E30" s="57">
        <f>E11</f>
        <v>22.400000000000002</v>
      </c>
      <c r="F30" s="103"/>
      <c r="G30" s="70"/>
    </row>
    <row r="31" spans="1:7" ht="16.5">
      <c r="A31" s="43" t="s">
        <v>4</v>
      </c>
      <c r="B31" s="30" t="s">
        <v>36</v>
      </c>
      <c r="C31" s="31" t="s">
        <v>86</v>
      </c>
      <c r="D31" s="30" t="s">
        <v>4</v>
      </c>
      <c r="E31" s="33" t="s">
        <v>4</v>
      </c>
      <c r="F31" s="34" t="s">
        <v>4</v>
      </c>
      <c r="G31" s="34" t="s">
        <v>4</v>
      </c>
    </row>
    <row r="32" spans="1:7" ht="16.5">
      <c r="A32" s="49" t="s">
        <v>4</v>
      </c>
      <c r="B32" s="146" t="s">
        <v>37</v>
      </c>
      <c r="C32" s="48" t="s">
        <v>38</v>
      </c>
      <c r="D32" s="51" t="s">
        <v>4</v>
      </c>
      <c r="E32" s="156" t="s">
        <v>4</v>
      </c>
      <c r="F32" s="157" t="s">
        <v>4</v>
      </c>
      <c r="G32" s="158" t="s">
        <v>4</v>
      </c>
    </row>
    <row r="33" spans="1:7" ht="50.25" customHeight="1">
      <c r="A33" s="52">
        <f>1+A30</f>
        <v>19</v>
      </c>
      <c r="B33" s="147"/>
      <c r="C33" s="48" t="s">
        <v>72</v>
      </c>
      <c r="D33" s="19" t="s">
        <v>40</v>
      </c>
      <c r="E33" s="57">
        <f>E30</f>
        <v>22.400000000000002</v>
      </c>
      <c r="F33" s="103"/>
      <c r="G33" s="70"/>
    </row>
    <row r="34" spans="1:7" ht="49.5">
      <c r="A34" s="52">
        <f>1+A33</f>
        <v>20</v>
      </c>
      <c r="B34" s="72" t="s">
        <v>56</v>
      </c>
      <c r="C34" s="48" t="s">
        <v>62</v>
      </c>
      <c r="D34" s="53" t="s">
        <v>40</v>
      </c>
      <c r="E34" s="57">
        <f>6*2</f>
        <v>12</v>
      </c>
      <c r="F34" s="103"/>
      <c r="G34" s="70"/>
    </row>
    <row r="35" spans="1:7" ht="13.5" customHeight="1">
      <c r="A35" s="43" t="s">
        <v>4</v>
      </c>
      <c r="B35" s="30" t="s">
        <v>9</v>
      </c>
      <c r="C35" s="31" t="s">
        <v>90</v>
      </c>
      <c r="D35" s="30" t="s">
        <v>4</v>
      </c>
      <c r="E35" s="33" t="s">
        <v>4</v>
      </c>
      <c r="F35" s="34" t="s">
        <v>4</v>
      </c>
      <c r="G35" s="34" t="s">
        <v>4</v>
      </c>
    </row>
    <row r="36" spans="1:7" ht="33" customHeight="1">
      <c r="A36" s="45">
        <f>1+A34</f>
        <v>21</v>
      </c>
      <c r="B36" s="134" t="s">
        <v>69</v>
      </c>
      <c r="C36" s="24" t="s">
        <v>73</v>
      </c>
      <c r="D36" s="18" t="s">
        <v>40</v>
      </c>
      <c r="E36" s="80">
        <f>E13*0.5</f>
        <v>56</v>
      </c>
      <c r="F36" s="104"/>
      <c r="G36" s="70"/>
    </row>
    <row r="37" spans="1:7" ht="33">
      <c r="A37" s="45">
        <f>1+A36</f>
        <v>22</v>
      </c>
      <c r="B37" s="136"/>
      <c r="C37" s="24" t="s">
        <v>58</v>
      </c>
      <c r="D37" s="18" t="s">
        <v>40</v>
      </c>
      <c r="E37" s="80">
        <f>(25718-25678)*1.2</f>
        <v>48</v>
      </c>
      <c r="F37" s="104"/>
      <c r="G37" s="70"/>
    </row>
    <row r="38" spans="1:7" ht="16.5">
      <c r="A38" s="43" t="s">
        <v>4</v>
      </c>
      <c r="B38" s="30" t="s">
        <v>10</v>
      </c>
      <c r="C38" s="31" t="s">
        <v>87</v>
      </c>
      <c r="D38" s="32" t="s">
        <v>4</v>
      </c>
      <c r="E38" s="34" t="s">
        <v>4</v>
      </c>
      <c r="F38" s="34" t="s">
        <v>4</v>
      </c>
      <c r="G38" s="34" t="s">
        <v>4</v>
      </c>
    </row>
    <row r="39" spans="1:7" ht="33">
      <c r="A39" s="52">
        <f>1+A37</f>
        <v>23</v>
      </c>
      <c r="B39" s="20" t="s">
        <v>103</v>
      </c>
      <c r="C39" s="24" t="s">
        <v>19</v>
      </c>
      <c r="D39" s="20" t="s">
        <v>7</v>
      </c>
      <c r="E39" s="80">
        <v>106</v>
      </c>
      <c r="F39" s="105"/>
      <c r="G39" s="70"/>
    </row>
    <row r="40" spans="1:7" ht="33">
      <c r="A40" s="52">
        <f>1+A39</f>
        <v>24</v>
      </c>
      <c r="B40" s="20" t="s">
        <v>103</v>
      </c>
      <c r="C40" s="24" t="s">
        <v>18</v>
      </c>
      <c r="D40" s="20" t="s">
        <v>7</v>
      </c>
      <c r="E40" s="80">
        <v>6</v>
      </c>
      <c r="F40" s="105"/>
      <c r="G40" s="70"/>
    </row>
    <row r="41" spans="1:7" ht="33">
      <c r="A41" s="52">
        <f>1+A40</f>
        <v>25</v>
      </c>
      <c r="B41" s="50" t="s">
        <v>39</v>
      </c>
      <c r="C41" s="54" t="s">
        <v>64</v>
      </c>
      <c r="D41" s="18" t="s">
        <v>40</v>
      </c>
      <c r="E41" s="57">
        <f>(25769-25718)*2+(25718-25678)*1.5</f>
        <v>162</v>
      </c>
      <c r="F41" s="103"/>
      <c r="G41" s="70"/>
    </row>
    <row r="42" spans="1:7" ht="33.75" thickBot="1">
      <c r="A42" s="52">
        <f>1+A41</f>
        <v>26</v>
      </c>
      <c r="B42" s="20" t="s">
        <v>70</v>
      </c>
      <c r="C42" s="24" t="s">
        <v>51</v>
      </c>
      <c r="D42" s="20" t="s">
        <v>7</v>
      </c>
      <c r="E42" s="80">
        <f>E13</f>
        <v>112</v>
      </c>
      <c r="F42" s="104"/>
      <c r="G42" s="70"/>
    </row>
    <row r="43" spans="1:7" ht="16.5">
      <c r="A43" s="55"/>
      <c r="B43" s="56"/>
      <c r="C43" s="154" t="s">
        <v>20</v>
      </c>
      <c r="D43" s="155"/>
      <c r="E43" s="132"/>
      <c r="F43" s="123" t="s">
        <v>96</v>
      </c>
      <c r="G43" s="123"/>
    </row>
    <row r="44" spans="1:7" ht="12.75">
      <c r="A44" s="10"/>
      <c r="B44" s="11"/>
      <c r="C44" s="11"/>
      <c r="D44" s="11"/>
      <c r="E44" s="12"/>
      <c r="F44" s="12"/>
      <c r="G44" s="13"/>
    </row>
    <row r="45" spans="1:7" ht="12.75">
      <c r="A45" s="10"/>
      <c r="B45" s="14"/>
      <c r="C45" s="11"/>
      <c r="D45" s="11"/>
      <c r="E45" s="12"/>
      <c r="F45" s="12"/>
      <c r="G45" s="13"/>
    </row>
    <row r="46" spans="1:7" ht="12.75">
      <c r="A46" s="10"/>
      <c r="B46" s="11"/>
      <c r="C46" s="11"/>
      <c r="D46" s="11"/>
      <c r="E46" s="12"/>
      <c r="F46" s="12"/>
      <c r="G46" s="13"/>
    </row>
    <row r="47" spans="1:7" ht="12.75">
      <c r="A47" s="10"/>
      <c r="B47" s="11"/>
      <c r="C47" s="11"/>
      <c r="D47" s="11"/>
      <c r="E47" s="12"/>
      <c r="F47" s="12"/>
      <c r="G47" s="76"/>
    </row>
    <row r="48" spans="1:7" ht="12.75">
      <c r="A48" s="10"/>
      <c r="B48" s="11"/>
      <c r="C48" s="111"/>
      <c r="D48" s="11"/>
      <c r="E48" s="12"/>
      <c r="F48" s="12"/>
      <c r="G48" s="76"/>
    </row>
    <row r="49" ht="12.75">
      <c r="G49" s="77"/>
    </row>
    <row r="50" ht="12.75">
      <c r="C50" s="97"/>
    </row>
  </sheetData>
  <sheetProtection/>
  <mergeCells count="10">
    <mergeCell ref="B36:B37"/>
    <mergeCell ref="B32:B33"/>
    <mergeCell ref="B24:B25"/>
    <mergeCell ref="B20:B23"/>
    <mergeCell ref="B9:B16"/>
    <mergeCell ref="B17:B18"/>
    <mergeCell ref="C43:E43"/>
    <mergeCell ref="A1:G1"/>
    <mergeCell ref="A3:G3"/>
    <mergeCell ref="A2:G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4"/>
  <sheetViews>
    <sheetView view="pageBreakPreview" zoomScale="140" zoomScaleSheetLayoutView="140" zoomScalePageLayoutView="0" workbookViewId="0" topLeftCell="A1">
      <selection activeCell="B1" sqref="A1:C10"/>
    </sheetView>
  </sheetViews>
  <sheetFormatPr defaultColWidth="9.00390625" defaultRowHeight="12.75"/>
  <cols>
    <col min="1" max="1" width="5.00390625" style="0" customWidth="1"/>
    <col min="2" max="2" width="51.875" style="0" customWidth="1"/>
    <col min="3" max="3" width="14.75390625" style="0" customWidth="1"/>
    <col min="5" max="5" width="24.75390625" style="0" customWidth="1"/>
  </cols>
  <sheetData>
    <row r="3" spans="2:3" ht="12.75">
      <c r="B3" s="152" t="s">
        <v>92</v>
      </c>
      <c r="C3" s="152"/>
    </row>
    <row r="4" spans="2:3" ht="12.75">
      <c r="B4" s="152"/>
      <c r="C4" s="152"/>
    </row>
    <row r="5" spans="1:6" ht="28.5" customHeight="1" thickBot="1">
      <c r="A5" s="153" t="s">
        <v>75</v>
      </c>
      <c r="B5" s="153"/>
      <c r="C5" s="153"/>
      <c r="D5" s="114"/>
      <c r="E5" s="114"/>
      <c r="F5" s="114"/>
    </row>
    <row r="6" spans="1:3" ht="22.5" customHeight="1" thickBot="1">
      <c r="A6" s="126" t="s">
        <v>97</v>
      </c>
      <c r="B6" s="124" t="s">
        <v>98</v>
      </c>
      <c r="C6" s="115" t="s">
        <v>93</v>
      </c>
    </row>
    <row r="7" spans="1:3" ht="24" customHeight="1">
      <c r="A7" s="127" t="s">
        <v>99</v>
      </c>
      <c r="B7" s="125" t="s">
        <v>101</v>
      </c>
      <c r="C7" s="116"/>
    </row>
    <row r="8" spans="1:3" ht="21.75" customHeight="1" thickBot="1">
      <c r="A8" s="127" t="s">
        <v>100</v>
      </c>
      <c r="B8" s="125" t="s">
        <v>74</v>
      </c>
      <c r="C8" s="116"/>
    </row>
    <row r="9" spans="2:5" ht="18" customHeight="1">
      <c r="B9" s="117" t="s">
        <v>94</v>
      </c>
      <c r="C9" s="118"/>
      <c r="E9" s="119"/>
    </row>
    <row r="10" spans="2:3" ht="18.75" customHeight="1">
      <c r="B10" s="120" t="s">
        <v>95</v>
      </c>
      <c r="C10" s="121"/>
    </row>
    <row r="12" spans="2:4" ht="12.75">
      <c r="B12" s="122"/>
      <c r="C12" s="122"/>
      <c r="D12" s="122"/>
    </row>
    <row r="14" ht="12.75">
      <c r="C14" s="122"/>
    </row>
  </sheetData>
  <sheetProtection/>
  <mergeCells count="2">
    <mergeCell ref="B3:C4"/>
    <mergeCell ref="A5:C5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Milena Wierzejewska</cp:lastModifiedBy>
  <cp:lastPrinted>2020-07-14T05:42:42Z</cp:lastPrinted>
  <dcterms:created xsi:type="dcterms:W3CDTF">2002-11-26T15:02:58Z</dcterms:created>
  <dcterms:modified xsi:type="dcterms:W3CDTF">2020-07-14T10:42:03Z</dcterms:modified>
  <cp:category/>
  <cp:version/>
  <cp:contentType/>
  <cp:contentStatus/>
</cp:coreProperties>
</file>