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DW " sheetId="1" r:id="rId1"/>
    <sheet name="OD Kożuchów" sheetId="2" r:id="rId2"/>
    <sheet name="OD Lubsko" sheetId="3" r:id="rId3"/>
    <sheet name="OD Sława" sheetId="4" r:id="rId4"/>
    <sheet name="OD Żagań" sheetId="5" r:id="rId5"/>
  </sheets>
  <definedNames>
    <definedName name="_xlnm.Print_Area" localSheetId="0">'RDW '!$A$2:$F$49</definedName>
  </definedNames>
  <calcPr fullCalcOnLoad="1"/>
</workbook>
</file>

<file path=xl/sharedStrings.xml><?xml version="1.0" encoding="utf-8"?>
<sst xmlns="http://schemas.openxmlformats.org/spreadsheetml/2006/main" count="237" uniqueCount="111">
  <si>
    <t>Lp.</t>
  </si>
  <si>
    <t>Nr drogi</t>
  </si>
  <si>
    <t>Relacja drogi</t>
  </si>
  <si>
    <t>Uwagi</t>
  </si>
  <si>
    <t>1.</t>
  </si>
  <si>
    <t>12+853 ÷ 38+389</t>
  </si>
  <si>
    <t>2.</t>
  </si>
  <si>
    <t>11+196 ÷ 18+420</t>
  </si>
  <si>
    <t>3.</t>
  </si>
  <si>
    <t>4.</t>
  </si>
  <si>
    <t>0+000 ÷ 18+616</t>
  </si>
  <si>
    <t>5.</t>
  </si>
  <si>
    <t>0+000 ÷ 9+036</t>
  </si>
  <si>
    <t>6.</t>
  </si>
  <si>
    <t>0+000 ÷ 17+367</t>
  </si>
  <si>
    <t>utrz. od km 0+966</t>
  </si>
  <si>
    <t>7.</t>
  </si>
  <si>
    <t>8.</t>
  </si>
  <si>
    <t>0+000 ÷ 19+444</t>
  </si>
  <si>
    <t>9.</t>
  </si>
  <si>
    <t>9+691 ÷ 26+014</t>
  </si>
  <si>
    <t>10.</t>
  </si>
  <si>
    <t>0+000 ÷ 1+161</t>
  </si>
  <si>
    <t>11.</t>
  </si>
  <si>
    <t>0+000 ÷ 3+578</t>
  </si>
  <si>
    <t>Obwód Drogowy Kożuchów</t>
  </si>
  <si>
    <t>Lokalizacja                            od km do km</t>
  </si>
  <si>
    <t>Barcikowie-Kożuchów-Lasocin-Rejów</t>
  </si>
  <si>
    <t>Kamionka-Radwanów-Mirocin Dolny</t>
  </si>
  <si>
    <t xml:space="preserve">Nowa Sól-Bytom Odrzański-Drogomil-gr.woj. </t>
  </si>
  <si>
    <t>Borów-Nowe Miasteczko-Bytom Odrzański</t>
  </si>
  <si>
    <t>Kożuchów-Stypułów-Żagań-Iłowa-Klików-gr.woj.</t>
  </si>
  <si>
    <t xml:space="preserve">Nowa Sól-Kożuchów-Szprotawa-gr.woj. </t>
  </si>
  <si>
    <t xml:space="preserve">Sławocin-Konotop-Nowa Sól ul. Południowa </t>
  </si>
  <si>
    <t>Przyborów-Siedlisko-Różanówka-Kierzno-gr.woj.</t>
  </si>
  <si>
    <t>Tarnów Jezierny-Borowiec-Siedlisko-Dębianka-Różanówka</t>
  </si>
  <si>
    <t>Nowe Miasteczko-Mycielin-Niegosławice-gr.woj.</t>
  </si>
  <si>
    <t>Bytom Odrzański-Przeprawa Łodzią-skrzyż. z dr. nr 325</t>
  </si>
  <si>
    <t>17+035 ÷ 21+876</t>
  </si>
  <si>
    <t>13+590 ÷ 20+928</t>
  </si>
  <si>
    <t>16+101 ÷ 47+808</t>
  </si>
  <si>
    <t>- Niepodległości</t>
  </si>
  <si>
    <t>- Chopina</t>
  </si>
  <si>
    <t>- Plac Wolności</t>
  </si>
  <si>
    <t>0+000 ÷ 0+496</t>
  </si>
  <si>
    <t>0+000 ÷ 40+466</t>
  </si>
  <si>
    <t>0+000 ÷ 22+421</t>
  </si>
  <si>
    <t>0+000 ÷ 29+745</t>
  </si>
  <si>
    <t>Lokalizacja                                          od km do km</t>
  </si>
  <si>
    <t>Obwód Drogowy Lubsko</t>
  </si>
  <si>
    <t>Wierzchno-Jasienica</t>
  </si>
  <si>
    <t>Jasienica-Grodziszcze-Biecz</t>
  </si>
  <si>
    <t>Bobrowice-Lubsko-Jasień-Żary</t>
  </si>
  <si>
    <t>II jezdnia, ulice:</t>
  </si>
  <si>
    <t>Zasieki-Lubsko-Nowogród Bobrzański</t>
  </si>
  <si>
    <t>Trzebiel-Tuplice-Jasień</t>
  </si>
  <si>
    <t xml:space="preserve">Łęknica-Przewóz-Gozdnica </t>
  </si>
  <si>
    <t>Ogółem:</t>
  </si>
  <si>
    <t>53+534 ÷ 92+187</t>
  </si>
  <si>
    <t>61+486 ÷ 78+119</t>
  </si>
  <si>
    <t>18+705 ÷ 49+478</t>
  </si>
  <si>
    <t>0+000 ÷ 12+358</t>
  </si>
  <si>
    <t>0+000 ÷ 17+344</t>
  </si>
  <si>
    <t>0+000 ÷ 9+129</t>
  </si>
  <si>
    <t>0+000 ÷ 6+115</t>
  </si>
  <si>
    <t>0+000 ÷ 9+691</t>
  </si>
  <si>
    <t>Długość odcinka w km</t>
  </si>
  <si>
    <t>Lokalizacja                          od km do km</t>
  </si>
  <si>
    <t>Obwód Drogowy Sława</t>
  </si>
  <si>
    <t>Konotop-Sława-Wschowa</t>
  </si>
  <si>
    <t>Lgiń-Wschowa-Łęgoń-gr.woj.</t>
  </si>
  <si>
    <t>Sławocin-Konotop-Nowa Sól</t>
  </si>
  <si>
    <t>Sławocin-Ciosaniec-Łupice-gr.woj.</t>
  </si>
  <si>
    <t>Lubięcin-Sława</t>
  </si>
  <si>
    <t>Szlichtyngowa-Dryżyna-gr.woj.</t>
  </si>
  <si>
    <t>Stare Strącze-Krzepielów-gr.woj.</t>
  </si>
  <si>
    <t>5+600 ÷ 20+970</t>
  </si>
  <si>
    <t>9+036 ÷ 46+879</t>
  </si>
  <si>
    <t>17+367 ÷ 42+420</t>
  </si>
  <si>
    <t>0+000 ÷ 10+822</t>
  </si>
  <si>
    <t>3+578 ÷ 16+587</t>
  </si>
  <si>
    <t>29+745 ÷ 34+192</t>
  </si>
  <si>
    <t>0+000 ÷ 0+220</t>
  </si>
  <si>
    <t>Obwód Drogowy Żagań</t>
  </si>
  <si>
    <t>Nowogród Bobrzański-Żagań</t>
  </si>
  <si>
    <t>Kożuchów-Żagań-Iłowa-Klików-gr.woj.</t>
  </si>
  <si>
    <t>Nowa Sól-Kożuchów-Szprotawa-gr.woj.</t>
  </si>
  <si>
    <t>Iłowa-Gozdnica</t>
  </si>
  <si>
    <t>Łęknica-Przewóz-Gozdnica</t>
  </si>
  <si>
    <t>II jezdnia, ul. Traugutta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</si>
  <si>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</si>
  <si>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</si>
  <si>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</si>
  <si>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</si>
  <si>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</si>
  <si>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</si>
  <si>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</si>
  <si>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</si>
  <si>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</si>
  <si>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</si>
  <si>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</si>
  <si>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</si>
  <si>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</si>
  <si>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</si>
  <si>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RDW Kożuchów</t>
  </si>
  <si>
    <t>0+000 ÷ 15+548</t>
  </si>
  <si>
    <t>49+478 ÷ 56+518</t>
  </si>
  <si>
    <t>WYKAZ DRÓG WOJEWÓDZKICH</t>
  </si>
  <si>
    <t>Sławocin-Konotop-Nowa Sól</t>
  </si>
  <si>
    <t>525,347*</t>
  </si>
  <si>
    <t>* Zamawiajacy zastrzega możliwość zmiany ogólnej długości dróg o ok.2%.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</si>
</sst>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[$-415]d\ mmmm\ yyyy"/>
  </numFmts>
  <fonts count="47">
    <font>
      <sz val="10"/>
      <name val="Arial CE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0"/>
      <name val="Verdana"/>
      <family val="2"/>
    </font>
    <font>
      <b/>
      <i/>
      <sz val="12"/>
      <name val="Verdana"/>
      <family val="2"/>
    </font>
    <font>
      <b/>
      <i/>
      <sz val="11"/>
      <name val="Verdana"/>
      <family val="2"/>
    </font>
    <font>
      <u val="single"/>
      <sz val="11"/>
      <name val="Verdana"/>
      <family val="2"/>
    </font>
    <font>
      <b/>
      <sz val="14"/>
      <name val="Verdana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Verdana"/>
      <family val="2"/>
    </font>
    <font>
      <b/>
      <sz val="11"/>
      <name val="Arial Narrow"/>
      <family val="2"/>
    </font>
    <font>
      <b/>
      <sz val="10"/>
      <name val="Arial CE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sz val="10"/>
      <color indexed="17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sz val="10"/>
      <color indexed="2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sz val="10"/>
      <color rgb="FF0061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b/>
      <sz val="18"/>
      <color theme="3"/>
      <name val="Cambria"/>
      <family val="2"/>
    </font>
    <font>
      <sz val="10"/>
      <color rgb="FF9C0006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right" vertical="center" wrapText="1" inden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 indent="1"/>
    </xf>
    <xf numFmtId="0" fontId="2" fillId="35" borderId="12" xfId="0" applyFont="1" applyFill="1" applyBorder="1" applyAlignment="1">
      <alignment horizontal="center" vertical="center" wrapText="1"/>
    </xf>
    <xf numFmtId="176" fontId="2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 indent="1"/>
    </xf>
    <xf numFmtId="0" fontId="2" fillId="36" borderId="12" xfId="0" applyFont="1" applyFill="1" applyBorder="1" applyAlignment="1">
      <alignment horizontal="center" vertical="center" wrapText="1"/>
    </xf>
    <xf numFmtId="176" fontId="2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 indent="1"/>
    </xf>
    <xf numFmtId="0" fontId="2" fillId="36" borderId="14" xfId="0" applyFont="1" applyFill="1" applyBorder="1" applyAlignment="1">
      <alignment horizontal="left" vertical="center" wrapText="1" indent="1"/>
    </xf>
    <xf numFmtId="0" fontId="7" fillId="36" borderId="12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left" vertical="center" wrapText="1" indent="1"/>
    </xf>
    <xf numFmtId="0" fontId="2" fillId="37" borderId="12" xfId="0" applyFont="1" applyFill="1" applyBorder="1" applyAlignment="1">
      <alignment horizontal="center" vertical="center" wrapText="1"/>
    </xf>
    <xf numFmtId="176" fontId="2" fillId="37" borderId="12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 indent="1"/>
    </xf>
    <xf numFmtId="0" fontId="2" fillId="37" borderId="10" xfId="0" applyFont="1" applyFill="1" applyBorder="1" applyAlignment="1">
      <alignment horizontal="center" vertical="center" wrapText="1"/>
    </xf>
    <xf numFmtId="176" fontId="2" fillId="37" borderId="10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center" wrapText="1" indent="1"/>
    </xf>
    <xf numFmtId="0" fontId="2" fillId="38" borderId="12" xfId="0" applyFont="1" applyFill="1" applyBorder="1" applyAlignment="1">
      <alignment horizontal="center" vertical="center" wrapText="1"/>
    </xf>
    <xf numFmtId="176" fontId="2" fillId="38" borderId="12" xfId="0" applyNumberFormat="1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38" borderId="16" xfId="0" applyFont="1" applyFill="1" applyBorder="1" applyAlignment="1">
      <alignment horizontal="center" vertical="center" wrapText="1"/>
    </xf>
    <xf numFmtId="176" fontId="2" fillId="38" borderId="16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176" fontId="2" fillId="36" borderId="14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176" fontId="2" fillId="38" borderId="18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76" fontId="2" fillId="37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6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76" fontId="2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 wrapText="1" indent="1"/>
    </xf>
    <xf numFmtId="0" fontId="7" fillId="39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left" vertical="center" wrapText="1" indent="1"/>
    </xf>
    <xf numFmtId="0" fontId="2" fillId="39" borderId="12" xfId="0" applyFont="1" applyFill="1" applyBorder="1" applyAlignment="1">
      <alignment horizontal="center" vertical="center" wrapText="1"/>
    </xf>
    <xf numFmtId="176" fontId="2" fillId="39" borderId="12" xfId="0" applyNumberFormat="1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4" borderId="20" xfId="0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76" fontId="2" fillId="36" borderId="19" xfId="0" applyNumberFormat="1" applyFont="1" applyFill="1" applyBorder="1" applyAlignment="1">
      <alignment horizontal="center" vertical="center" wrapText="1"/>
    </xf>
    <xf numFmtId="176" fontId="2" fillId="36" borderId="23" xfId="0" applyNumberFormat="1" applyFont="1" applyFill="1" applyBorder="1" applyAlignment="1">
      <alignment horizontal="center" vertical="center" wrapText="1"/>
    </xf>
    <xf numFmtId="176" fontId="2" fillId="36" borderId="11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36" borderId="22" xfId="0" applyNumberFormat="1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1">
      <selection activeCell="A50" sqref="A50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60.75390625" style="0" customWidth="1"/>
    <col min="4" max="4" width="30.75390625" style="0" customWidth="1"/>
    <col min="5" max="5" width="15.75390625" style="0" customWidth="1"/>
    <col min="6" max="6" width="14.00390625" style="0" customWidth="1"/>
  </cols>
  <sheetData>
    <row r="2" spans="1:6" ht="15.75">
      <c r="A2" s="67" t="s">
        <v>107</v>
      </c>
      <c r="B2" s="67"/>
      <c r="C2" s="67"/>
      <c r="D2" s="67"/>
      <c r="E2" s="67"/>
      <c r="F2" s="67"/>
    </row>
    <row r="3" ht="13.5" thickBot="1"/>
    <row r="4" spans="1:6" ht="15.75" thickBot="1">
      <c r="A4" s="82" t="s">
        <v>104</v>
      </c>
      <c r="B4" s="83"/>
      <c r="C4" s="83"/>
      <c r="D4" s="83"/>
      <c r="E4" s="83"/>
      <c r="F4" s="84"/>
    </row>
    <row r="5" spans="1:6" ht="43.5" thickBot="1">
      <c r="A5" s="2" t="s">
        <v>0</v>
      </c>
      <c r="B5" s="2" t="s">
        <v>1</v>
      </c>
      <c r="C5" s="2" t="s">
        <v>2</v>
      </c>
      <c r="D5" s="2" t="s">
        <v>26</v>
      </c>
      <c r="E5" s="2" t="s">
        <v>66</v>
      </c>
      <c r="F5" s="2" t="s">
        <v>3</v>
      </c>
    </row>
    <row r="6" spans="1:6" ht="19.5" customHeight="1" thickBot="1">
      <c r="A6" s="4" t="s">
        <v>4</v>
      </c>
      <c r="B6" s="22">
        <v>278</v>
      </c>
      <c r="C6" s="23" t="s">
        <v>69</v>
      </c>
      <c r="D6" s="24" t="s">
        <v>58</v>
      </c>
      <c r="E6" s="25">
        <f>92.187-53.534</f>
        <v>38.653</v>
      </c>
      <c r="F6" s="24"/>
    </row>
    <row r="7" spans="1:6" ht="19.5" customHeight="1" thickBot="1">
      <c r="A7" s="4" t="s">
        <v>6</v>
      </c>
      <c r="B7" s="8">
        <v>283</v>
      </c>
      <c r="C7" s="9" t="s">
        <v>27</v>
      </c>
      <c r="D7" s="10" t="s">
        <v>5</v>
      </c>
      <c r="E7" s="11">
        <f>38.389-12.853</f>
        <v>25.536</v>
      </c>
      <c r="F7" s="12"/>
    </row>
    <row r="8" spans="1:6" ht="19.5" customHeight="1" thickBot="1">
      <c r="A8" s="4" t="s">
        <v>8</v>
      </c>
      <c r="B8" s="14">
        <v>285</v>
      </c>
      <c r="C8" s="15" t="s">
        <v>50</v>
      </c>
      <c r="D8" s="16" t="s">
        <v>38</v>
      </c>
      <c r="E8" s="17">
        <f>21.876-17.035</f>
        <v>4.841000000000001</v>
      </c>
      <c r="F8" s="18"/>
    </row>
    <row r="9" spans="1:6" ht="19.5" customHeight="1" thickBot="1">
      <c r="A9" s="4" t="s">
        <v>9</v>
      </c>
      <c r="B9" s="14">
        <v>286</v>
      </c>
      <c r="C9" s="15" t="s">
        <v>51</v>
      </c>
      <c r="D9" s="16" t="s">
        <v>39</v>
      </c>
      <c r="E9" s="17">
        <f>20.928-13.59</f>
        <v>7.338000000000001</v>
      </c>
      <c r="F9" s="18"/>
    </row>
    <row r="10" spans="1:6" ht="19.5" customHeight="1">
      <c r="A10" s="71" t="s">
        <v>11</v>
      </c>
      <c r="B10" s="87">
        <v>287</v>
      </c>
      <c r="C10" s="20" t="s">
        <v>52</v>
      </c>
      <c r="D10" s="39" t="s">
        <v>40</v>
      </c>
      <c r="E10" s="40">
        <f>47.808-16.101</f>
        <v>31.707</v>
      </c>
      <c r="F10" s="39"/>
    </row>
    <row r="11" spans="1:6" ht="19.5" customHeight="1">
      <c r="A11" s="85"/>
      <c r="B11" s="88"/>
      <c r="C11" s="55" t="s">
        <v>53</v>
      </c>
      <c r="D11" s="90" t="s">
        <v>44</v>
      </c>
      <c r="E11" s="93">
        <f>0.496-0</f>
        <v>0.496</v>
      </c>
      <c r="F11" s="90"/>
    </row>
    <row r="12" spans="1:6" ht="19.5" customHeight="1">
      <c r="A12" s="85"/>
      <c r="B12" s="88"/>
      <c r="C12" s="20" t="s">
        <v>41</v>
      </c>
      <c r="D12" s="91"/>
      <c r="E12" s="94"/>
      <c r="F12" s="91"/>
    </row>
    <row r="13" spans="1:6" ht="19.5" customHeight="1">
      <c r="A13" s="85"/>
      <c r="B13" s="88"/>
      <c r="C13" s="20" t="s">
        <v>42</v>
      </c>
      <c r="D13" s="91"/>
      <c r="E13" s="94"/>
      <c r="F13" s="91"/>
    </row>
    <row r="14" spans="1:6" ht="19.5" customHeight="1" thickBot="1">
      <c r="A14" s="86"/>
      <c r="B14" s="89"/>
      <c r="C14" s="15" t="s">
        <v>43</v>
      </c>
      <c r="D14" s="92"/>
      <c r="E14" s="95"/>
      <c r="F14" s="92"/>
    </row>
    <row r="15" spans="1:6" ht="19.5" customHeight="1" thickBot="1">
      <c r="A15" s="4" t="s">
        <v>13</v>
      </c>
      <c r="B15" s="21">
        <v>289</v>
      </c>
      <c r="C15" s="15" t="s">
        <v>54</v>
      </c>
      <c r="D15" s="16" t="s">
        <v>45</v>
      </c>
      <c r="E15" s="17">
        <f>40.466-0</f>
        <v>40.466</v>
      </c>
      <c r="F15" s="18"/>
    </row>
    <row r="16" spans="1:6" ht="19.5" customHeight="1" thickBot="1">
      <c r="A16" s="4" t="s">
        <v>16</v>
      </c>
      <c r="B16" s="8">
        <v>290</v>
      </c>
      <c r="C16" s="9" t="s">
        <v>28</v>
      </c>
      <c r="D16" s="10" t="s">
        <v>7</v>
      </c>
      <c r="E16" s="11">
        <f>18.42-11.196</f>
        <v>7.224000000000002</v>
      </c>
      <c r="F16" s="12"/>
    </row>
    <row r="17" spans="1:6" ht="19.5" customHeight="1" thickBot="1">
      <c r="A17" s="4" t="s">
        <v>17</v>
      </c>
      <c r="B17" s="8">
        <v>292</v>
      </c>
      <c r="C17" s="9" t="s">
        <v>29</v>
      </c>
      <c r="D17" s="10" t="s">
        <v>105</v>
      </c>
      <c r="E17" s="11">
        <v>15.548</v>
      </c>
      <c r="F17" s="12"/>
    </row>
    <row r="18" spans="1:6" ht="19.5" customHeight="1" thickBot="1">
      <c r="A18" s="4" t="s">
        <v>19</v>
      </c>
      <c r="B18" s="8">
        <v>293</v>
      </c>
      <c r="C18" s="9" t="s">
        <v>30</v>
      </c>
      <c r="D18" s="10" t="s">
        <v>10</v>
      </c>
      <c r="E18" s="11">
        <f>18.616-0</f>
        <v>18.616</v>
      </c>
      <c r="F18" s="12"/>
    </row>
    <row r="19" spans="1:6" ht="19.5" customHeight="1" thickBot="1">
      <c r="A19" s="4" t="s">
        <v>21</v>
      </c>
      <c r="B19" s="21">
        <v>294</v>
      </c>
      <c r="C19" s="15" t="s">
        <v>55</v>
      </c>
      <c r="D19" s="16" t="s">
        <v>46</v>
      </c>
      <c r="E19" s="17">
        <f>22.421-0</f>
        <v>22.421</v>
      </c>
      <c r="F19" s="18"/>
    </row>
    <row r="20" spans="1:6" ht="19.5" customHeight="1" thickBot="1">
      <c r="A20" s="4" t="s">
        <v>23</v>
      </c>
      <c r="B20" s="30">
        <v>295</v>
      </c>
      <c r="C20" s="31" t="s">
        <v>84</v>
      </c>
      <c r="D20" s="32" t="s">
        <v>76</v>
      </c>
      <c r="E20" s="33">
        <f>20.97-5.6</f>
        <v>15.37</v>
      </c>
      <c r="F20" s="34"/>
    </row>
    <row r="21" spans="1:6" ht="19.5" customHeight="1">
      <c r="A21" s="71" t="s">
        <v>90</v>
      </c>
      <c r="B21" s="73">
        <v>296</v>
      </c>
      <c r="C21" s="75" t="s">
        <v>31</v>
      </c>
      <c r="D21" s="50" t="s">
        <v>12</v>
      </c>
      <c r="E21" s="51">
        <f>9.036-0</f>
        <v>9.036</v>
      </c>
      <c r="F21" s="52"/>
    </row>
    <row r="22" spans="1:6" ht="19.5" customHeight="1" thickBot="1">
      <c r="A22" s="72"/>
      <c r="B22" s="74"/>
      <c r="C22" s="76"/>
      <c r="D22" s="53" t="s">
        <v>77</v>
      </c>
      <c r="E22" s="37">
        <f>46.879-9.036</f>
        <v>37.842999999999996</v>
      </c>
      <c r="F22" s="38"/>
    </row>
    <row r="23" spans="1:6" ht="31.5" customHeight="1">
      <c r="A23" s="71" t="s">
        <v>91</v>
      </c>
      <c r="B23" s="73">
        <v>297</v>
      </c>
      <c r="C23" s="75" t="s">
        <v>32</v>
      </c>
      <c r="D23" s="50" t="s">
        <v>14</v>
      </c>
      <c r="E23" s="51">
        <f>17.367-0</f>
        <v>17.367</v>
      </c>
      <c r="F23" s="54" t="s">
        <v>15</v>
      </c>
    </row>
    <row r="24" spans="1:6" ht="19.5" customHeight="1" thickBot="1">
      <c r="A24" s="72"/>
      <c r="B24" s="74"/>
      <c r="C24" s="76"/>
      <c r="D24" s="53" t="s">
        <v>78</v>
      </c>
      <c r="E24" s="37">
        <f>42.42-17.367</f>
        <v>25.053</v>
      </c>
      <c r="F24" s="38"/>
    </row>
    <row r="25" spans="1:6" ht="19.5" customHeight="1" thickBot="1">
      <c r="A25" s="3" t="s">
        <v>92</v>
      </c>
      <c r="B25" s="30">
        <v>300</v>
      </c>
      <c r="C25" s="31" t="s">
        <v>87</v>
      </c>
      <c r="D25" s="32" t="s">
        <v>79</v>
      </c>
      <c r="E25" s="33">
        <f>10.822-0</f>
        <v>10.822</v>
      </c>
      <c r="F25" s="34"/>
    </row>
    <row r="26" spans="1:6" ht="19.5" customHeight="1" thickBot="1">
      <c r="A26" s="3" t="s">
        <v>93</v>
      </c>
      <c r="B26" s="22">
        <v>305</v>
      </c>
      <c r="C26" s="23" t="s">
        <v>70</v>
      </c>
      <c r="D26" s="24" t="s">
        <v>59</v>
      </c>
      <c r="E26" s="25">
        <f>78.119-61.486</f>
        <v>16.633000000000003</v>
      </c>
      <c r="F26" s="24"/>
    </row>
    <row r="27" spans="1:6" ht="19.5" customHeight="1">
      <c r="A27" s="81" t="s">
        <v>94</v>
      </c>
      <c r="B27" s="73">
        <v>315</v>
      </c>
      <c r="C27" s="75" t="s">
        <v>108</v>
      </c>
      <c r="D27" s="45" t="s">
        <v>60</v>
      </c>
      <c r="E27" s="46">
        <f>49.478-18.705</f>
        <v>30.773000000000003</v>
      </c>
      <c r="F27" s="45"/>
    </row>
    <row r="28" spans="1:6" ht="19.5" customHeight="1" thickBot="1">
      <c r="A28" s="72"/>
      <c r="B28" s="74"/>
      <c r="C28" s="76"/>
      <c r="D28" s="47" t="s">
        <v>106</v>
      </c>
      <c r="E28" s="48">
        <f>56.518-49.478</f>
        <v>7.039999999999999</v>
      </c>
      <c r="F28" s="49"/>
    </row>
    <row r="29" spans="1:6" ht="19.5" customHeight="1" thickBot="1">
      <c r="A29" s="3" t="s">
        <v>95</v>
      </c>
      <c r="B29" s="22">
        <v>316</v>
      </c>
      <c r="C29" s="23" t="s">
        <v>72</v>
      </c>
      <c r="D29" s="24" t="s">
        <v>61</v>
      </c>
      <c r="E29" s="25">
        <f>12.358-0</f>
        <v>12.358</v>
      </c>
      <c r="F29" s="24"/>
    </row>
    <row r="30" spans="1:6" ht="19.5" customHeight="1" thickBot="1">
      <c r="A30" s="3" t="s">
        <v>96</v>
      </c>
      <c r="B30" s="26">
        <v>318</v>
      </c>
      <c r="C30" s="27" t="s">
        <v>73</v>
      </c>
      <c r="D30" s="28" t="s">
        <v>62</v>
      </c>
      <c r="E30" s="29">
        <f>17.344-0</f>
        <v>17.344</v>
      </c>
      <c r="F30" s="28"/>
    </row>
    <row r="31" spans="1:6" ht="19.5" customHeight="1" thickBot="1">
      <c r="A31" s="3" t="s">
        <v>97</v>
      </c>
      <c r="B31" s="26">
        <v>319</v>
      </c>
      <c r="C31" s="27" t="s">
        <v>75</v>
      </c>
      <c r="D31" s="28" t="s">
        <v>63</v>
      </c>
      <c r="E31" s="29">
        <f>9.129-0</f>
        <v>9.129</v>
      </c>
      <c r="F31" s="28"/>
    </row>
    <row r="32" spans="1:6" ht="19.5" customHeight="1" thickBot="1">
      <c r="A32" s="3" t="s">
        <v>98</v>
      </c>
      <c r="B32" s="8">
        <v>321</v>
      </c>
      <c r="C32" s="9" t="s">
        <v>34</v>
      </c>
      <c r="D32" s="10" t="s">
        <v>18</v>
      </c>
      <c r="E32" s="11">
        <f>19.444-0</f>
        <v>19.444</v>
      </c>
      <c r="F32" s="12"/>
    </row>
    <row r="33" spans="1:6" ht="19.5" customHeight="1" thickBot="1">
      <c r="A33" s="3" t="s">
        <v>99</v>
      </c>
      <c r="B33" s="22">
        <v>324</v>
      </c>
      <c r="C33" s="23" t="s">
        <v>74</v>
      </c>
      <c r="D33" s="24" t="s">
        <v>64</v>
      </c>
      <c r="E33" s="25">
        <f>6.115-0</f>
        <v>6.115</v>
      </c>
      <c r="F33" s="24"/>
    </row>
    <row r="34" spans="1:6" ht="19.5" customHeight="1">
      <c r="A34" s="81" t="s">
        <v>100</v>
      </c>
      <c r="B34" s="73">
        <v>325</v>
      </c>
      <c r="C34" s="75" t="s">
        <v>35</v>
      </c>
      <c r="D34" s="45" t="s">
        <v>65</v>
      </c>
      <c r="E34" s="46">
        <f>9.691-0</f>
        <v>9.691</v>
      </c>
      <c r="F34" s="45"/>
    </row>
    <row r="35" spans="1:6" ht="19.5" customHeight="1" thickBot="1">
      <c r="A35" s="72"/>
      <c r="B35" s="74"/>
      <c r="C35" s="76"/>
      <c r="D35" s="47" t="s">
        <v>20</v>
      </c>
      <c r="E35" s="48">
        <f>26.014-9.691</f>
        <v>16.323</v>
      </c>
      <c r="F35" s="49"/>
    </row>
    <row r="36" spans="1:6" ht="30" customHeight="1" thickBot="1">
      <c r="A36" s="4" t="s">
        <v>101</v>
      </c>
      <c r="B36" s="8">
        <v>326</v>
      </c>
      <c r="C36" s="9" t="s">
        <v>37</v>
      </c>
      <c r="D36" s="10" t="s">
        <v>22</v>
      </c>
      <c r="E36" s="11">
        <f>1.161-0</f>
        <v>1.161</v>
      </c>
      <c r="F36" s="12"/>
    </row>
    <row r="37" spans="1:6" ht="19.5" customHeight="1">
      <c r="A37" s="71" t="s">
        <v>102</v>
      </c>
      <c r="B37" s="73">
        <v>328</v>
      </c>
      <c r="C37" s="75" t="s">
        <v>36</v>
      </c>
      <c r="D37" s="50" t="s">
        <v>24</v>
      </c>
      <c r="E37" s="51">
        <f>3.578-0</f>
        <v>3.578</v>
      </c>
      <c r="F37" s="52"/>
    </row>
    <row r="38" spans="1:6" ht="19.5" customHeight="1" thickBot="1">
      <c r="A38" s="72"/>
      <c r="B38" s="74"/>
      <c r="C38" s="76"/>
      <c r="D38" s="53" t="s">
        <v>80</v>
      </c>
      <c r="E38" s="37">
        <f>16.587-3.578</f>
        <v>13.009</v>
      </c>
      <c r="F38" s="38"/>
    </row>
    <row r="39" spans="1:6" ht="19.5" customHeight="1">
      <c r="A39" s="71" t="s">
        <v>103</v>
      </c>
      <c r="B39" s="78">
        <v>350</v>
      </c>
      <c r="C39" s="75" t="s">
        <v>56</v>
      </c>
      <c r="D39" s="39" t="s">
        <v>47</v>
      </c>
      <c r="E39" s="40">
        <f>29.745-0</f>
        <v>29.745</v>
      </c>
      <c r="F39" s="41"/>
    </row>
    <row r="40" spans="1:6" ht="19.5" customHeight="1">
      <c r="A40" s="77"/>
      <c r="B40" s="79"/>
      <c r="C40" s="80"/>
      <c r="D40" s="42" t="s">
        <v>81</v>
      </c>
      <c r="E40" s="43">
        <f>34.192-29.745</f>
        <v>4.446999999999999</v>
      </c>
      <c r="F40" s="44"/>
    </row>
    <row r="41" spans="1:6" ht="19.5" customHeight="1" thickBot="1">
      <c r="A41" s="72"/>
      <c r="B41" s="74"/>
      <c r="C41" s="35" t="s">
        <v>89</v>
      </c>
      <c r="D41" s="36" t="s">
        <v>82</v>
      </c>
      <c r="E41" s="37">
        <f>0.22-0</f>
        <v>0.22</v>
      </c>
      <c r="F41" s="38"/>
    </row>
    <row r="42" spans="1:5" ht="24.75" customHeight="1" thickBot="1">
      <c r="A42" s="68" t="s">
        <v>57</v>
      </c>
      <c r="B42" s="69"/>
      <c r="C42" s="69"/>
      <c r="D42" s="70"/>
      <c r="E42" s="5" t="s">
        <v>109</v>
      </c>
    </row>
    <row r="43" ht="13.5" thickBot="1"/>
    <row r="44" ht="24.75" customHeight="1" thickBot="1">
      <c r="C44" s="61" t="s">
        <v>25</v>
      </c>
    </row>
    <row r="45" ht="24.75" customHeight="1" thickBot="1">
      <c r="C45" s="62" t="s">
        <v>49</v>
      </c>
    </row>
    <row r="46" ht="24.75" customHeight="1" thickBot="1">
      <c r="C46" s="63" t="s">
        <v>68</v>
      </c>
    </row>
    <row r="47" ht="24.75" customHeight="1" thickBot="1">
      <c r="C47" s="64" t="s">
        <v>83</v>
      </c>
    </row>
    <row r="49" ht="12.75">
      <c r="A49" s="66" t="s">
        <v>110</v>
      </c>
    </row>
    <row r="50" ht="16.5">
      <c r="A50" s="65"/>
    </row>
  </sheetData>
  <sheetProtection/>
  <mergeCells count="26">
    <mergeCell ref="A4:F4"/>
    <mergeCell ref="A10:A14"/>
    <mergeCell ref="B10:B14"/>
    <mergeCell ref="D11:D14"/>
    <mergeCell ref="E11:E14"/>
    <mergeCell ref="F11:F14"/>
    <mergeCell ref="C27:C28"/>
    <mergeCell ref="A34:A35"/>
    <mergeCell ref="B34:B35"/>
    <mergeCell ref="C34:C35"/>
    <mergeCell ref="A21:A22"/>
    <mergeCell ref="B21:B22"/>
    <mergeCell ref="C21:C22"/>
    <mergeCell ref="A23:A24"/>
    <mergeCell ref="B23:B24"/>
    <mergeCell ref="C23:C24"/>
    <mergeCell ref="A2:F2"/>
    <mergeCell ref="A42:D42"/>
    <mergeCell ref="A37:A38"/>
    <mergeCell ref="B37:B38"/>
    <mergeCell ref="C37:C38"/>
    <mergeCell ref="A39:A41"/>
    <mergeCell ref="B39:B41"/>
    <mergeCell ref="C39:C40"/>
    <mergeCell ref="A27:A28"/>
    <mergeCell ref="B27:B2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1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60.75390625" style="0" customWidth="1"/>
    <col min="4" max="4" width="30.75390625" style="0" customWidth="1"/>
    <col min="5" max="5" width="15.75390625" style="0" customWidth="1"/>
    <col min="6" max="6" width="25.75390625" style="0" customWidth="1"/>
  </cols>
  <sheetData>
    <row r="1" spans="1:6" ht="30" customHeight="1" thickBot="1">
      <c r="A1" s="98" t="s">
        <v>25</v>
      </c>
      <c r="B1" s="99"/>
      <c r="C1" s="99"/>
      <c r="D1" s="99"/>
      <c r="E1" s="99"/>
      <c r="F1" s="100"/>
    </row>
    <row r="2" spans="1:6" ht="49.5" customHeight="1" thickBot="1">
      <c r="A2" s="2" t="s">
        <v>0</v>
      </c>
      <c r="B2" s="2" t="s">
        <v>1</v>
      </c>
      <c r="C2" s="2" t="s">
        <v>2</v>
      </c>
      <c r="D2" s="2" t="s">
        <v>26</v>
      </c>
      <c r="E2" s="2" t="s">
        <v>66</v>
      </c>
      <c r="F2" s="2" t="s">
        <v>3</v>
      </c>
    </row>
    <row r="3" spans="1:6" ht="24.75" customHeight="1" thickBot="1">
      <c r="A3" s="4" t="s">
        <v>4</v>
      </c>
      <c r="B3" s="8">
        <v>283</v>
      </c>
      <c r="C3" s="9" t="s">
        <v>27</v>
      </c>
      <c r="D3" s="10" t="s">
        <v>5</v>
      </c>
      <c r="E3" s="11">
        <f>38.389-12.853</f>
        <v>25.536</v>
      </c>
      <c r="F3" s="12"/>
    </row>
    <row r="4" spans="1:6" ht="24.75" customHeight="1" thickBot="1">
      <c r="A4" s="4" t="s">
        <v>6</v>
      </c>
      <c r="B4" s="8">
        <v>290</v>
      </c>
      <c r="C4" s="9" t="s">
        <v>28</v>
      </c>
      <c r="D4" s="10" t="s">
        <v>7</v>
      </c>
      <c r="E4" s="11">
        <f>18.42-11.196</f>
        <v>7.224000000000002</v>
      </c>
      <c r="F4" s="12"/>
    </row>
    <row r="5" spans="1:6" ht="24.75" customHeight="1" thickBot="1">
      <c r="A5" s="4" t="s">
        <v>8</v>
      </c>
      <c r="B5" s="8">
        <v>292</v>
      </c>
      <c r="C5" s="9" t="s">
        <v>29</v>
      </c>
      <c r="D5" s="10" t="s">
        <v>105</v>
      </c>
      <c r="E5" s="11">
        <v>15.548</v>
      </c>
      <c r="F5" s="12"/>
    </row>
    <row r="6" spans="1:6" ht="24.75" customHeight="1" thickBot="1">
      <c r="A6" s="4" t="s">
        <v>9</v>
      </c>
      <c r="B6" s="8">
        <v>293</v>
      </c>
      <c r="C6" s="9" t="s">
        <v>30</v>
      </c>
      <c r="D6" s="10" t="s">
        <v>10</v>
      </c>
      <c r="E6" s="11">
        <f>18.616-0</f>
        <v>18.616</v>
      </c>
      <c r="F6" s="12"/>
    </row>
    <row r="7" spans="1:6" ht="24.75" customHeight="1" thickBot="1">
      <c r="A7" s="4" t="s">
        <v>11</v>
      </c>
      <c r="B7" s="8">
        <v>296</v>
      </c>
      <c r="C7" s="9" t="s">
        <v>31</v>
      </c>
      <c r="D7" s="10" t="s">
        <v>12</v>
      </c>
      <c r="E7" s="11">
        <f>9.036-0</f>
        <v>9.036</v>
      </c>
      <c r="F7" s="12"/>
    </row>
    <row r="8" spans="1:6" ht="24.75" customHeight="1" thickBot="1">
      <c r="A8" s="4" t="s">
        <v>13</v>
      </c>
      <c r="B8" s="8">
        <v>297</v>
      </c>
      <c r="C8" s="9" t="s">
        <v>32</v>
      </c>
      <c r="D8" s="10" t="s">
        <v>14</v>
      </c>
      <c r="E8" s="11">
        <f>17.367-0</f>
        <v>17.367</v>
      </c>
      <c r="F8" s="13" t="s">
        <v>15</v>
      </c>
    </row>
    <row r="9" spans="1:6" ht="24.75" customHeight="1" thickBot="1">
      <c r="A9" s="4" t="s">
        <v>16</v>
      </c>
      <c r="B9" s="8">
        <v>315</v>
      </c>
      <c r="C9" s="9" t="s">
        <v>33</v>
      </c>
      <c r="D9" s="10" t="s">
        <v>106</v>
      </c>
      <c r="E9" s="11">
        <f>56.518-49.478</f>
        <v>7.039999999999999</v>
      </c>
      <c r="F9" s="12"/>
    </row>
    <row r="10" spans="1:6" ht="24.75" customHeight="1" thickBot="1">
      <c r="A10" s="4" t="s">
        <v>17</v>
      </c>
      <c r="B10" s="8">
        <v>321</v>
      </c>
      <c r="C10" s="9" t="s">
        <v>34</v>
      </c>
      <c r="D10" s="10" t="s">
        <v>18</v>
      </c>
      <c r="E10" s="11">
        <f>19.444-0</f>
        <v>19.444</v>
      </c>
      <c r="F10" s="12"/>
    </row>
    <row r="11" spans="1:6" ht="30" customHeight="1" thickBot="1">
      <c r="A11" s="4" t="s">
        <v>19</v>
      </c>
      <c r="B11" s="8">
        <v>325</v>
      </c>
      <c r="C11" s="9" t="s">
        <v>35</v>
      </c>
      <c r="D11" s="10" t="s">
        <v>20</v>
      </c>
      <c r="E11" s="11">
        <f>26.014-9.691</f>
        <v>16.323</v>
      </c>
      <c r="F11" s="12"/>
    </row>
    <row r="12" spans="1:6" ht="30" customHeight="1" thickBot="1">
      <c r="A12" s="4" t="s">
        <v>21</v>
      </c>
      <c r="B12" s="8">
        <v>326</v>
      </c>
      <c r="C12" s="9" t="s">
        <v>37</v>
      </c>
      <c r="D12" s="10" t="s">
        <v>22</v>
      </c>
      <c r="E12" s="11">
        <f>1.161-0</f>
        <v>1.161</v>
      </c>
      <c r="F12" s="12"/>
    </row>
    <row r="13" spans="1:6" ht="24.75" customHeight="1" thickBot="1">
      <c r="A13" s="4" t="s">
        <v>23</v>
      </c>
      <c r="B13" s="8">
        <v>328</v>
      </c>
      <c r="C13" s="9" t="s">
        <v>36</v>
      </c>
      <c r="D13" s="10" t="s">
        <v>24</v>
      </c>
      <c r="E13" s="11">
        <f>3.578-0</f>
        <v>3.578</v>
      </c>
      <c r="F13" s="12"/>
    </row>
    <row r="14" spans="1:6" ht="24.75" customHeight="1" thickBot="1">
      <c r="A14" s="96"/>
      <c r="B14" s="96"/>
      <c r="C14" s="97"/>
      <c r="D14" s="7" t="s">
        <v>57</v>
      </c>
      <c r="E14" s="5">
        <f>SUM(E3:E13)</f>
        <v>140.87300000000002</v>
      </c>
      <c r="F14" s="1"/>
    </row>
  </sheetData>
  <sheetProtection/>
  <mergeCells count="2">
    <mergeCell ref="A14:C1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60.75390625" style="0" customWidth="1"/>
    <col min="4" max="4" width="30.75390625" style="0" customWidth="1"/>
    <col min="5" max="5" width="15.75390625" style="0" customWidth="1"/>
    <col min="6" max="6" width="25.75390625" style="0" customWidth="1"/>
  </cols>
  <sheetData>
    <row r="1" spans="1:6" ht="30" customHeight="1" thickBot="1">
      <c r="A1" s="98" t="s">
        <v>49</v>
      </c>
      <c r="B1" s="99"/>
      <c r="C1" s="99"/>
      <c r="D1" s="99"/>
      <c r="E1" s="99"/>
      <c r="F1" s="100"/>
    </row>
    <row r="2" spans="1:6" ht="49.5" customHeight="1" thickBot="1">
      <c r="A2" s="2" t="s">
        <v>0</v>
      </c>
      <c r="B2" s="2" t="s">
        <v>1</v>
      </c>
      <c r="C2" s="2" t="s">
        <v>2</v>
      </c>
      <c r="D2" s="6" t="s">
        <v>48</v>
      </c>
      <c r="E2" s="6" t="s">
        <v>66</v>
      </c>
      <c r="F2" s="2" t="s">
        <v>3</v>
      </c>
    </row>
    <row r="3" spans="1:6" ht="24.75" customHeight="1" thickBot="1">
      <c r="A3" s="4" t="s">
        <v>4</v>
      </c>
      <c r="B3" s="14">
        <v>285</v>
      </c>
      <c r="C3" s="15" t="s">
        <v>50</v>
      </c>
      <c r="D3" s="16" t="s">
        <v>38</v>
      </c>
      <c r="E3" s="17">
        <f>21.876-17.035</f>
        <v>4.841000000000001</v>
      </c>
      <c r="F3" s="18"/>
    </row>
    <row r="4" spans="1:6" ht="24.75" customHeight="1" thickBot="1">
      <c r="A4" s="4" t="s">
        <v>6</v>
      </c>
      <c r="B4" s="14">
        <v>286</v>
      </c>
      <c r="C4" s="15" t="s">
        <v>51</v>
      </c>
      <c r="D4" s="16" t="s">
        <v>39</v>
      </c>
      <c r="E4" s="17">
        <f>20.928-13.59</f>
        <v>7.338000000000001</v>
      </c>
      <c r="F4" s="18"/>
    </row>
    <row r="5" spans="1:6" ht="24.75" customHeight="1" thickBot="1">
      <c r="A5" s="71" t="s">
        <v>8</v>
      </c>
      <c r="B5" s="87">
        <v>287</v>
      </c>
      <c r="C5" s="15" t="s">
        <v>52</v>
      </c>
      <c r="D5" s="16" t="s">
        <v>40</v>
      </c>
      <c r="E5" s="17">
        <f>47.808-16.101</f>
        <v>31.707</v>
      </c>
      <c r="F5" s="16"/>
    </row>
    <row r="6" spans="1:6" ht="24.75" customHeight="1">
      <c r="A6" s="85"/>
      <c r="B6" s="88"/>
      <c r="C6" s="19" t="s">
        <v>53</v>
      </c>
      <c r="D6" s="101" t="s">
        <v>44</v>
      </c>
      <c r="E6" s="104">
        <f>0.496-0</f>
        <v>0.496</v>
      </c>
      <c r="F6" s="101"/>
    </row>
    <row r="7" spans="1:6" ht="19.5" customHeight="1">
      <c r="A7" s="85"/>
      <c r="B7" s="88"/>
      <c r="C7" s="20" t="s">
        <v>41</v>
      </c>
      <c r="D7" s="91"/>
      <c r="E7" s="94"/>
      <c r="F7" s="91"/>
    </row>
    <row r="8" spans="1:6" ht="19.5" customHeight="1">
      <c r="A8" s="85"/>
      <c r="B8" s="88"/>
      <c r="C8" s="20" t="s">
        <v>42</v>
      </c>
      <c r="D8" s="91"/>
      <c r="E8" s="94"/>
      <c r="F8" s="91"/>
    </row>
    <row r="9" spans="1:6" ht="19.5" customHeight="1" thickBot="1">
      <c r="A9" s="86"/>
      <c r="B9" s="89"/>
      <c r="C9" s="15" t="s">
        <v>43</v>
      </c>
      <c r="D9" s="92"/>
      <c r="E9" s="95"/>
      <c r="F9" s="92"/>
    </row>
    <row r="10" spans="1:6" ht="24.75" customHeight="1" thickBot="1">
      <c r="A10" s="4" t="s">
        <v>9</v>
      </c>
      <c r="B10" s="21">
        <v>289</v>
      </c>
      <c r="C10" s="15" t="s">
        <v>54</v>
      </c>
      <c r="D10" s="16" t="s">
        <v>45</v>
      </c>
      <c r="E10" s="17">
        <f>40.466-0</f>
        <v>40.466</v>
      </c>
      <c r="F10" s="18"/>
    </row>
    <row r="11" spans="1:6" ht="24.75" customHeight="1" thickBot="1">
      <c r="A11" s="4" t="s">
        <v>11</v>
      </c>
      <c r="B11" s="21">
        <v>294</v>
      </c>
      <c r="C11" s="15" t="s">
        <v>55</v>
      </c>
      <c r="D11" s="16" t="s">
        <v>46</v>
      </c>
      <c r="E11" s="17">
        <f>22.421-0</f>
        <v>22.421</v>
      </c>
      <c r="F11" s="18"/>
    </row>
    <row r="12" spans="1:6" ht="24.75" customHeight="1" thickBot="1">
      <c r="A12" s="4" t="s">
        <v>13</v>
      </c>
      <c r="B12" s="21">
        <v>350</v>
      </c>
      <c r="C12" s="15" t="s">
        <v>56</v>
      </c>
      <c r="D12" s="16" t="s">
        <v>47</v>
      </c>
      <c r="E12" s="17">
        <f>29.745-0</f>
        <v>29.745</v>
      </c>
      <c r="F12" s="18"/>
    </row>
    <row r="13" spans="1:6" ht="24.75" customHeight="1" thickBot="1">
      <c r="A13" s="102"/>
      <c r="B13" s="102"/>
      <c r="C13" s="103"/>
      <c r="D13" s="7" t="s">
        <v>57</v>
      </c>
      <c r="E13" s="5">
        <f>SUM(E3:E12)</f>
        <v>137.014</v>
      </c>
      <c r="F13" s="1"/>
    </row>
  </sheetData>
  <sheetProtection/>
  <mergeCells count="7">
    <mergeCell ref="F6:F9"/>
    <mergeCell ref="A13:C13"/>
    <mergeCell ref="A1:F1"/>
    <mergeCell ref="A5:A9"/>
    <mergeCell ref="B5:B9"/>
    <mergeCell ref="D6:D9"/>
    <mergeCell ref="E6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F1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60.75390625" style="0" customWidth="1"/>
    <col min="4" max="4" width="30.75390625" style="0" customWidth="1"/>
    <col min="5" max="5" width="15.75390625" style="0" customWidth="1"/>
    <col min="6" max="6" width="25.75390625" style="0" customWidth="1"/>
  </cols>
  <sheetData>
    <row r="1" spans="1:6" ht="30" customHeight="1" thickBot="1">
      <c r="A1" s="98" t="s">
        <v>68</v>
      </c>
      <c r="B1" s="99"/>
      <c r="C1" s="99"/>
      <c r="D1" s="99"/>
      <c r="E1" s="99"/>
      <c r="F1" s="100"/>
    </row>
    <row r="2" spans="1:6" ht="49.5" customHeight="1" thickBot="1">
      <c r="A2" s="2" t="s">
        <v>0</v>
      </c>
      <c r="B2" s="2" t="s">
        <v>1</v>
      </c>
      <c r="C2" s="2" t="s">
        <v>2</v>
      </c>
      <c r="D2" s="6" t="s">
        <v>67</v>
      </c>
      <c r="E2" s="6" t="s">
        <v>66</v>
      </c>
      <c r="F2" s="2" t="s">
        <v>3</v>
      </c>
    </row>
    <row r="3" spans="1:6" ht="24.75" customHeight="1" thickBot="1">
      <c r="A3" s="4" t="s">
        <v>4</v>
      </c>
      <c r="B3" s="22">
        <v>278</v>
      </c>
      <c r="C3" s="23" t="s">
        <v>69</v>
      </c>
      <c r="D3" s="24" t="s">
        <v>58</v>
      </c>
      <c r="E3" s="25">
        <f>92.187-53.534</f>
        <v>38.653</v>
      </c>
      <c r="F3" s="24"/>
    </row>
    <row r="4" spans="1:6" ht="24.75" customHeight="1" thickBot="1">
      <c r="A4" s="4" t="s">
        <v>6</v>
      </c>
      <c r="B4" s="22">
        <v>305</v>
      </c>
      <c r="C4" s="23" t="s">
        <v>70</v>
      </c>
      <c r="D4" s="24" t="s">
        <v>59</v>
      </c>
      <c r="E4" s="25">
        <f>78.119-61.486</f>
        <v>16.633000000000003</v>
      </c>
      <c r="F4" s="24"/>
    </row>
    <row r="5" spans="1:6" ht="24.75" customHeight="1" thickBot="1">
      <c r="A5" s="4" t="s">
        <v>8</v>
      </c>
      <c r="B5" s="22">
        <v>315</v>
      </c>
      <c r="C5" s="23" t="s">
        <v>71</v>
      </c>
      <c r="D5" s="24" t="s">
        <v>60</v>
      </c>
      <c r="E5" s="25">
        <f>49.478-18.705</f>
        <v>30.773000000000003</v>
      </c>
      <c r="F5" s="24"/>
    </row>
    <row r="6" spans="1:6" ht="24.75" customHeight="1" thickBot="1">
      <c r="A6" s="4" t="s">
        <v>9</v>
      </c>
      <c r="B6" s="22">
        <v>316</v>
      </c>
      <c r="C6" s="23" t="s">
        <v>72</v>
      </c>
      <c r="D6" s="24" t="s">
        <v>61</v>
      </c>
      <c r="E6" s="25">
        <f>12.358-0</f>
        <v>12.358</v>
      </c>
      <c r="F6" s="24"/>
    </row>
    <row r="7" spans="1:6" ht="24.75" customHeight="1" thickBot="1">
      <c r="A7" s="2" t="s">
        <v>11</v>
      </c>
      <c r="B7" s="26">
        <v>318</v>
      </c>
      <c r="C7" s="27" t="s">
        <v>73</v>
      </c>
      <c r="D7" s="28" t="s">
        <v>62</v>
      </c>
      <c r="E7" s="29">
        <f>17.344-0</f>
        <v>17.344</v>
      </c>
      <c r="F7" s="28"/>
    </row>
    <row r="8" spans="1:6" ht="24.75" customHeight="1" thickBot="1">
      <c r="A8" s="2" t="s">
        <v>13</v>
      </c>
      <c r="B8" s="26">
        <v>319</v>
      </c>
      <c r="C8" s="27" t="s">
        <v>75</v>
      </c>
      <c r="D8" s="28" t="s">
        <v>63</v>
      </c>
      <c r="E8" s="29">
        <f>9.129-0</f>
        <v>9.129</v>
      </c>
      <c r="F8" s="28"/>
    </row>
    <row r="9" spans="1:6" ht="24.75" customHeight="1" thickBot="1">
      <c r="A9" s="4" t="s">
        <v>16</v>
      </c>
      <c r="B9" s="22">
        <v>324</v>
      </c>
      <c r="C9" s="23" t="s">
        <v>74</v>
      </c>
      <c r="D9" s="24" t="s">
        <v>64</v>
      </c>
      <c r="E9" s="25">
        <f>6.115-0</f>
        <v>6.115</v>
      </c>
      <c r="F9" s="24"/>
    </row>
    <row r="10" spans="1:6" ht="30" customHeight="1" thickBot="1">
      <c r="A10" s="4" t="s">
        <v>17</v>
      </c>
      <c r="B10" s="22">
        <v>325</v>
      </c>
      <c r="C10" s="23" t="s">
        <v>35</v>
      </c>
      <c r="D10" s="24" t="s">
        <v>65</v>
      </c>
      <c r="E10" s="25">
        <f>9.691-0</f>
        <v>9.691</v>
      </c>
      <c r="F10" s="24"/>
    </row>
    <row r="11" spans="1:6" ht="24.75" customHeight="1" thickBot="1">
      <c r="A11" s="96"/>
      <c r="B11" s="96"/>
      <c r="C11" s="97"/>
      <c r="D11" s="7" t="s">
        <v>57</v>
      </c>
      <c r="E11" s="5">
        <f>SUM(E3:E10)</f>
        <v>140.696</v>
      </c>
      <c r="F11" s="1"/>
    </row>
  </sheetData>
  <sheetProtection/>
  <mergeCells count="2">
    <mergeCell ref="A11:C11"/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1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60.75390625" style="0" customWidth="1"/>
    <col min="4" max="4" width="30.75390625" style="0" customWidth="1"/>
    <col min="5" max="5" width="15.75390625" style="0" customWidth="1"/>
    <col min="6" max="6" width="25.75390625" style="0" customWidth="1"/>
  </cols>
  <sheetData>
    <row r="1" spans="1:6" ht="30" customHeight="1" thickBot="1">
      <c r="A1" s="98" t="s">
        <v>83</v>
      </c>
      <c r="B1" s="99"/>
      <c r="C1" s="99"/>
      <c r="D1" s="99"/>
      <c r="E1" s="99"/>
      <c r="F1" s="100"/>
    </row>
    <row r="2" spans="1:6" ht="49.5" customHeight="1" thickBot="1">
      <c r="A2" s="2" t="s">
        <v>0</v>
      </c>
      <c r="B2" s="2" t="s">
        <v>1</v>
      </c>
      <c r="C2" s="2" t="s">
        <v>2</v>
      </c>
      <c r="D2" s="6" t="s">
        <v>67</v>
      </c>
      <c r="E2" s="6" t="s">
        <v>66</v>
      </c>
      <c r="F2" s="2" t="s">
        <v>3</v>
      </c>
    </row>
    <row r="3" spans="1:6" ht="24.75" customHeight="1" thickBot="1">
      <c r="A3" s="4" t="s">
        <v>4</v>
      </c>
      <c r="B3" s="56">
        <v>295</v>
      </c>
      <c r="C3" s="57" t="s">
        <v>84</v>
      </c>
      <c r="D3" s="58" t="s">
        <v>76</v>
      </c>
      <c r="E3" s="59">
        <f>20.97-5.6</f>
        <v>15.37</v>
      </c>
      <c r="F3" s="60"/>
    </row>
    <row r="4" spans="1:6" ht="24.75" customHeight="1" thickBot="1">
      <c r="A4" s="4" t="s">
        <v>6</v>
      </c>
      <c r="B4" s="56">
        <v>296</v>
      </c>
      <c r="C4" s="57" t="s">
        <v>85</v>
      </c>
      <c r="D4" s="58" t="s">
        <v>77</v>
      </c>
      <c r="E4" s="59">
        <f>46.879-9.036</f>
        <v>37.842999999999996</v>
      </c>
      <c r="F4" s="60"/>
    </row>
    <row r="5" spans="1:6" ht="24.75" customHeight="1" thickBot="1">
      <c r="A5" s="4" t="s">
        <v>8</v>
      </c>
      <c r="B5" s="56">
        <v>297</v>
      </c>
      <c r="C5" s="57" t="s">
        <v>86</v>
      </c>
      <c r="D5" s="58" t="s">
        <v>78</v>
      </c>
      <c r="E5" s="59">
        <f>42.42-17.367</f>
        <v>25.053</v>
      </c>
      <c r="F5" s="60"/>
    </row>
    <row r="6" spans="1:6" ht="24.75" customHeight="1" thickBot="1">
      <c r="A6" s="4" t="s">
        <v>9</v>
      </c>
      <c r="B6" s="56">
        <v>300</v>
      </c>
      <c r="C6" s="57" t="s">
        <v>87</v>
      </c>
      <c r="D6" s="58" t="s">
        <v>79</v>
      </c>
      <c r="E6" s="59">
        <f>10.822-0</f>
        <v>10.822</v>
      </c>
      <c r="F6" s="60"/>
    </row>
    <row r="7" spans="1:6" ht="24.75" customHeight="1" thickBot="1">
      <c r="A7" s="4" t="s">
        <v>11</v>
      </c>
      <c r="B7" s="56">
        <v>328</v>
      </c>
      <c r="C7" s="57" t="s">
        <v>36</v>
      </c>
      <c r="D7" s="58" t="s">
        <v>80</v>
      </c>
      <c r="E7" s="59">
        <f>16.587-3.578</f>
        <v>13.009</v>
      </c>
      <c r="F7" s="60"/>
    </row>
    <row r="8" spans="1:6" ht="24.75" customHeight="1" thickBot="1">
      <c r="A8" s="71" t="s">
        <v>13</v>
      </c>
      <c r="B8" s="105">
        <v>350</v>
      </c>
      <c r="C8" s="57" t="s">
        <v>88</v>
      </c>
      <c r="D8" s="58" t="s">
        <v>81</v>
      </c>
      <c r="E8" s="59">
        <f>34.192-29.745</f>
        <v>4.446999999999999</v>
      </c>
      <c r="F8" s="60"/>
    </row>
    <row r="9" spans="1:6" ht="24.75" customHeight="1" thickBot="1">
      <c r="A9" s="86"/>
      <c r="B9" s="106"/>
      <c r="C9" s="57" t="s">
        <v>89</v>
      </c>
      <c r="D9" s="58" t="s">
        <v>82</v>
      </c>
      <c r="E9" s="59">
        <f>0.22-0</f>
        <v>0.22</v>
      </c>
      <c r="F9" s="60"/>
    </row>
    <row r="10" spans="1:6" ht="24.75" customHeight="1" thickBot="1">
      <c r="A10" s="96"/>
      <c r="B10" s="96"/>
      <c r="C10" s="97"/>
      <c r="D10" s="7" t="s">
        <v>57</v>
      </c>
      <c r="E10" s="5">
        <f>SUM(E3:E9)</f>
        <v>106.764</v>
      </c>
      <c r="F10" s="1"/>
    </row>
  </sheetData>
  <sheetProtection/>
  <mergeCells count="4">
    <mergeCell ref="A8:A9"/>
    <mergeCell ref="B8:B9"/>
    <mergeCell ref="A10:C10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Gadomska</cp:lastModifiedBy>
  <cp:lastPrinted>2015-12-18T10:28:51Z</cp:lastPrinted>
  <dcterms:created xsi:type="dcterms:W3CDTF">1997-02-26T13:46:56Z</dcterms:created>
  <dcterms:modified xsi:type="dcterms:W3CDTF">2017-11-15T09:27:09Z</dcterms:modified>
  <cp:category/>
  <cp:version/>
  <cp:contentType/>
  <cp:contentStatus/>
</cp:coreProperties>
</file>